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מחשבון" sheetId="1" state="visible" r:id="rId1"/>
    <sheet xmlns:r="http://schemas.openxmlformats.org/officeDocument/2006/relationships" name="לוח סילוקין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₪&quot;"/>
  </numFmts>
  <fonts count="13">
    <font>
      <name val="Calibri"/>
      <family val="2"/>
      <color theme="1"/>
      <sz val="11"/>
      <scheme val="minor"/>
    </font>
    <font>
      <name val="Heebo"/>
      <b val="1"/>
      <color rgb="00FFFFFF"/>
      <sz val="16"/>
    </font>
    <font>
      <name val="Heebo"/>
      <color rgb="00C9D2DE"/>
      <sz val="10"/>
    </font>
    <font>
      <name val="Heebo"/>
      <b val="1"/>
      <color rgb="00FFFFFF"/>
      <sz val="12"/>
    </font>
    <font>
      <name val="Heebo"/>
      <b val="1"/>
      <color rgb="0006142B"/>
      <sz val="12"/>
    </font>
    <font>
      <name val="Heebo"/>
      <color rgb="0006142B"/>
      <sz val="11"/>
    </font>
    <font>
      <name val="Heebo"/>
      <b val="1"/>
      <color rgb="007A4E00"/>
      <sz val="11"/>
    </font>
    <font>
      <name val="Heebo"/>
      <b val="1"/>
      <color rgb="0055606E"/>
      <sz val="10"/>
    </font>
    <font>
      <name val="Heebo"/>
      <i val="1"/>
      <color rgb="007A8694"/>
      <sz val="9"/>
    </font>
    <font>
      <name val="Heebo"/>
      <color rgb="0006142B"/>
      <sz val="10"/>
    </font>
    <font>
      <name val="Heebo"/>
      <color rgb="0055606E"/>
      <sz val="10"/>
    </font>
    <font>
      <name val="Heebo"/>
      <b val="1"/>
      <color rgb="0006142B"/>
      <sz val="14"/>
    </font>
    <font>
      <name val="Heebo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06142B"/>
      </patternFill>
    </fill>
    <fill>
      <patternFill patternType="solid">
        <fgColor rgb="00D4A04A"/>
      </patternFill>
    </fill>
    <fill>
      <patternFill patternType="solid">
        <fgColor rgb="00FBF1E0"/>
      </patternFill>
    </fill>
    <fill>
      <patternFill patternType="solid">
        <fgColor rgb="00F4F6F8"/>
      </patternFill>
    </fill>
    <fill>
      <patternFill patternType="solid">
        <fgColor rgb="00F1F4F8"/>
      </patternFill>
    </fill>
  </fills>
  <borders count="3">
    <border>
      <left/>
      <right/>
      <top/>
      <bottom/>
      <diagonal/>
    </border>
    <border>
      <left style="thin">
        <color rgb="00D4A04A"/>
      </left>
      <right style="thin">
        <color rgb="00D4A04A"/>
      </right>
      <top style="thin">
        <color rgb="00D4A04A"/>
      </top>
      <bottom style="thin">
        <color rgb="00D4A04A"/>
      </bottom>
    </border>
    <border>
      <left style="thin">
        <color rgb="00D9DEE4"/>
      </left>
      <right style="thin">
        <color rgb="00D9DEE4"/>
      </right>
      <top style="thin">
        <color rgb="00D9DEE4"/>
      </top>
      <bottom style="thin">
        <color rgb="00D9DEE4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right" vertical="center" indent="1"/>
    </xf>
    <xf numFmtId="0" fontId="2" fillId="2" borderId="0" applyAlignment="1" pivotButton="0" quotePrefix="0" xfId="0">
      <alignment horizontal="right" vertical="center" indent="1"/>
    </xf>
    <xf numFmtId="0" fontId="4" fillId="3" borderId="0" applyAlignment="1" pivotButton="0" quotePrefix="0" xfId="0">
      <alignment horizontal="right" vertical="center"/>
    </xf>
    <xf numFmtId="0" fontId="7" fillId="5" borderId="0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164" fontId="6" fillId="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10" fontId="9" fillId="0" borderId="0" applyAlignment="1" pivotButton="0" quotePrefix="0" xfId="0">
      <alignment horizontal="center" vertical="center"/>
    </xf>
    <xf numFmtId="10" fontId="6" fillId="4" borderId="1" applyAlignment="1" pivotButton="0" quotePrefix="0" xfId="0">
      <alignment horizontal="center" vertical="center"/>
    </xf>
    <xf numFmtId="3" fontId="9" fillId="0" borderId="0" applyAlignment="1" pivotButton="0" quotePrefix="0" xfId="0">
      <alignment horizontal="center" vertical="center"/>
    </xf>
    <xf numFmtId="3" fontId="6" fillId="4" borderId="1" applyAlignment="1" pivotButton="0" quotePrefix="0" xfId="0">
      <alignment horizontal="center" vertical="center"/>
    </xf>
    <xf numFmtId="164" fontId="9" fillId="0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right" vertical="center" indent="1"/>
    </xf>
    <xf numFmtId="0" fontId="10" fillId="6" borderId="0" applyAlignment="1" pivotButton="0" quotePrefix="0" xfId="0">
      <alignment horizontal="right" vertical="center"/>
    </xf>
    <xf numFmtId="164" fontId="11" fillId="6" borderId="0" applyAlignment="1" pivotButton="0" quotePrefix="0" xfId="0">
      <alignment horizontal="center" vertical="center"/>
    </xf>
    <xf numFmtId="3" fontId="11" fillId="6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 wrapText="1"/>
    </xf>
    <xf numFmtId="0" fontId="12" fillId="2" borderId="2" applyAlignment="1" pivotButton="0" quotePrefix="0" xfId="0">
      <alignment horizontal="center" vertical="center"/>
    </xf>
    <xf numFmtId="0" fontId="9" fillId="5" borderId="2" applyAlignment="1" pivotButton="0" quotePrefix="0" xfId="0">
      <alignment horizontal="center" vertical="center"/>
    </xf>
    <xf numFmtId="164" fontId="9" fillId="5" borderId="2" applyAlignment="1" pivotButton="0" quotePrefix="0" xfId="0">
      <alignment horizontal="center" vertical="center"/>
    </xf>
    <xf numFmtId="0" fontId="9" fillId="0" borderId="2" applyAlignment="1" pivotButton="0" quotePrefix="0" xfId="0">
      <alignment horizontal="center" vertical="center"/>
    </xf>
    <xf numFmtId="164" fontId="9" fillId="0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MSL</author>
  </authors>
  <commentList>
    <comment ref="B8" authorId="0" shapeId="0">
      <text>
        <t>שפיצר = החזר חודשי קבוע. קרן שווה = החזר יורד לאורך הזמן.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showGridLines="0" rightToLeft="1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3" customWidth="1" min="3" max="3"/>
    <col width="26" customWidth="1" min="4" max="4"/>
    <col width="18" customWidth="1" min="5" max="5"/>
  </cols>
  <sheetData>
    <row r="1" ht="34" customHeight="1">
      <c r="A1" s="1" t="inlineStr">
        <is>
          <t>MSL · מחשבון החזר משכנתא והלוואה</t>
        </is>
      </c>
    </row>
    <row r="2" ht="20" customHeight="1">
      <c r="A2" s="2" t="inlineStr">
        <is>
          <t>הזן את הפרטים בתאים הכתומים — לוח הסילוקין והתוצאות מתעדכנים אוטומטית.</t>
        </is>
      </c>
    </row>
    <row r="4" ht="24" customHeight="1">
      <c r="A4" s="3" t="inlineStr">
        <is>
          <t>הנתונים שלך</t>
        </is>
      </c>
      <c r="D4" s="4" t="inlineStr">
        <is>
          <t>חישובי עזר (אל תערוך)</t>
        </is>
      </c>
    </row>
    <row r="5" ht="22" customHeight="1">
      <c r="A5" s="5" t="inlineStr">
        <is>
          <t>סכום ההלוואה (₪)</t>
        </is>
      </c>
      <c r="B5" s="6" t="n">
        <v>1000000</v>
      </c>
      <c r="D5" s="7" t="inlineStr">
        <is>
          <t>ריבית חודשית</t>
        </is>
      </c>
      <c r="E5" s="8">
        <f>B6/12</f>
        <v/>
      </c>
    </row>
    <row r="6" ht="22" customHeight="1">
      <c r="A6" s="5" t="inlineStr">
        <is>
          <t>ריבית שנתית (%)</t>
        </is>
      </c>
      <c r="B6" s="9" t="n">
        <v>0.045</v>
      </c>
      <c r="D6" s="7" t="inlineStr">
        <is>
          <t>מספר תשלומים</t>
        </is>
      </c>
      <c r="E6" s="10">
        <f>B7*12</f>
        <v/>
      </c>
    </row>
    <row r="7" ht="22" customHeight="1">
      <c r="A7" s="5" t="inlineStr">
        <is>
          <t>תקופה (שנים)</t>
        </is>
      </c>
      <c r="B7" s="11" t="n">
        <v>25</v>
      </c>
      <c r="D7" s="7" t="inlineStr">
        <is>
          <t>תשלום שפיצר</t>
        </is>
      </c>
      <c r="E7" s="12">
        <f>PMT(E5,E6,-B5)</f>
        <v/>
      </c>
    </row>
    <row r="8" ht="22" customHeight="1">
      <c r="A8" s="5" t="inlineStr">
        <is>
          <t>סוג לוח סילוקין</t>
        </is>
      </c>
      <c r="B8" s="13" t="inlineStr">
        <is>
          <t>שפיצר</t>
        </is>
      </c>
      <c r="D8" s="7" t="inlineStr">
        <is>
          <t>קרן חודשית (קרן שווה)</t>
        </is>
      </c>
      <c r="E8" s="12">
        <f>B5/E6</f>
        <v/>
      </c>
    </row>
    <row r="9" ht="22" customHeight="1">
      <c r="A9" s="5" t="inlineStr">
        <is>
          <t>פירעון חודשי נוסף (₪)</t>
        </is>
      </c>
      <c r="B9" s="6" t="n">
        <v>0</v>
      </c>
      <c r="D9" s="7" t="inlineStr">
        <is>
          <t>ריבית ללא פירעון מוקדם</t>
        </is>
      </c>
      <c r="E9" s="12">
        <f>IF(B8="שפיצר",E7*E6-B5,E5*B5*(E6+1)/2)</f>
        <v/>
      </c>
    </row>
    <row r="12" ht="24" customHeight="1">
      <c r="A12" s="14" t="inlineStr">
        <is>
          <t>התוצאה</t>
        </is>
      </c>
    </row>
    <row r="13" ht="24" customHeight="1">
      <c r="A13" s="15" t="inlineStr">
        <is>
          <t>תשלום חודשי ראשון</t>
        </is>
      </c>
      <c r="B13" s="16">
        <f>'לוח סילוקין'!C2</f>
        <v/>
      </c>
    </row>
    <row r="14" ht="24" customHeight="1">
      <c r="A14" s="15" t="inlineStr">
        <is>
          <t>סך כל התשלומים</t>
        </is>
      </c>
      <c r="B14" s="16">
        <f>B5+B15</f>
        <v/>
      </c>
    </row>
    <row r="15" ht="24" customHeight="1">
      <c r="A15" s="15" t="inlineStr">
        <is>
          <t>סך הריבית</t>
        </is>
      </c>
      <c r="B15" s="16">
        <f>SUM('לוח סילוקין'!D2:D361)</f>
        <v/>
      </c>
    </row>
    <row r="16" ht="24" customHeight="1">
      <c r="A16" s="15" t="inlineStr">
        <is>
          <t>מספר חודשים בפועל</t>
        </is>
      </c>
      <c r="B16" s="17">
        <f>COUNT('לוח סילוקין'!A2:A361)</f>
        <v/>
      </c>
    </row>
    <row r="17" ht="24" customHeight="1">
      <c r="A17" s="15" t="inlineStr">
        <is>
          <t>חיסכון בריבית מפירעון מוקדם</t>
        </is>
      </c>
      <c r="B17" s="16">
        <f>IF(B9&gt;0,E9-B15,0)</f>
        <v/>
      </c>
    </row>
    <row r="18" ht="24" customHeight="1">
      <c r="A18" s="15" t="inlineStr">
        <is>
          <t>חודשים שנחסכו</t>
        </is>
      </c>
      <c r="B18" s="17">
        <f>IF(B9&gt;0,E6-B16,0)</f>
        <v/>
      </c>
    </row>
    <row r="20" ht="30" customHeight="1">
      <c r="A20" s="18" t="inlineStr">
        <is>
          <t>אומדן בלבד, לא ייעוץ פיננסי. המודל מניח ריבית קבועה לא־צמודה למדד. ריבית משכנתא ממוצעת בישראל (בנק ישראל, 2026): כ־3.3%–5% לפי מסלול.</t>
        </is>
      </c>
    </row>
  </sheetData>
  <mergeCells count="6">
    <mergeCell ref="A4:B4"/>
    <mergeCell ref="A12:E12"/>
    <mergeCell ref="A20:E20"/>
    <mergeCell ref="A2:E2"/>
    <mergeCell ref="A1:E1"/>
    <mergeCell ref="D4:E4"/>
  </mergeCells>
  <dataValidations count="1">
    <dataValidation sqref="B8" showDropDown="0" showInputMessage="0" showErrorMessage="0" allowBlank="0" type="list">
      <formula1>"שפיצר,קרן שווה"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61"/>
  <sheetViews>
    <sheetView showGridLines="0" rightToLeft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2" customHeight="1">
      <c r="A1" s="19" t="inlineStr">
        <is>
          <t>חודש</t>
        </is>
      </c>
      <c r="B1" s="19" t="inlineStr">
        <is>
          <t>יתרת פתיחה</t>
        </is>
      </c>
      <c r="C1" s="19" t="inlineStr">
        <is>
          <t>תשלום</t>
        </is>
      </c>
      <c r="D1" s="19" t="inlineStr">
        <is>
          <t>מתוכו ריבית</t>
        </is>
      </c>
      <c r="E1" s="19" t="inlineStr">
        <is>
          <t>מתוכו קרן</t>
        </is>
      </c>
      <c r="F1" s="19" t="inlineStr">
        <is>
          <t>פירעון נוסף</t>
        </is>
      </c>
      <c r="G1" s="19" t="inlineStr">
        <is>
          <t>יתרת סגירה</t>
        </is>
      </c>
    </row>
    <row r="2">
      <c r="A2" s="20">
        <f>IF(B2="","",1)</f>
        <v/>
      </c>
      <c r="B2" s="21">
        <f>'מחשבון'!$B$5</f>
        <v/>
      </c>
      <c r="C2" s="21">
        <f>IF(B2="","",D2+E2+F2)</f>
        <v/>
      </c>
      <c r="D2" s="21">
        <f>IF(B2="","",B2*'מחשבון'!$E$5)</f>
        <v/>
      </c>
      <c r="E2" s="21">
        <f>IF(B2="","",MIN(IF('מחשבון'!$B$8="שפיצר",'מחשבון'!$E$7-D2,'מחשבון'!$E$8),B2))</f>
        <v/>
      </c>
      <c r="F2" s="21">
        <f>IF(B2="","",MIN('מחשבון'!$B$9,B2-E2))</f>
        <v/>
      </c>
      <c r="G2" s="21">
        <f>IF(B2="","",MAX(B2-E2-F2,0))</f>
        <v/>
      </c>
    </row>
    <row r="3">
      <c r="A3" s="22">
        <f>IF(B3="","",A2+1)</f>
        <v/>
      </c>
      <c r="B3" s="23">
        <f>IF(OR(G2="",G2&lt;=0.005),"",G3)</f>
        <v/>
      </c>
      <c r="C3" s="23">
        <f>IF(B3="","",D3+E3+F3)</f>
        <v/>
      </c>
      <c r="D3" s="23">
        <f>IF(B3="","",B3*'מחשבון'!$E$5)</f>
        <v/>
      </c>
      <c r="E3" s="23">
        <f>IF(B3="","",MIN(IF('מחשבון'!$B$8="שפיצר",'מחשבון'!$E$7-D3,'מחשבון'!$E$8),B3))</f>
        <v/>
      </c>
      <c r="F3" s="23">
        <f>IF(B3="","",MIN('מחשבון'!$B$9,B3-E3))</f>
        <v/>
      </c>
      <c r="G3" s="23">
        <f>IF(B3="","",MAX(B3-E3-F3,0))</f>
        <v/>
      </c>
    </row>
    <row r="4">
      <c r="A4" s="20">
        <f>IF(B4="","",A3+1)</f>
        <v/>
      </c>
      <c r="B4" s="21">
        <f>IF(OR(G3="",G3&lt;=0.005),"",G4)</f>
        <v/>
      </c>
      <c r="C4" s="21">
        <f>IF(B4="","",D4+E4+F4)</f>
        <v/>
      </c>
      <c r="D4" s="21">
        <f>IF(B4="","",B4*'מחשבון'!$E$5)</f>
        <v/>
      </c>
      <c r="E4" s="21">
        <f>IF(B4="","",MIN(IF('מחשבון'!$B$8="שפיצר",'מחשבון'!$E$7-D4,'מחשבון'!$E$8),B4))</f>
        <v/>
      </c>
      <c r="F4" s="21">
        <f>IF(B4="","",MIN('מחשבון'!$B$9,B4-E4))</f>
        <v/>
      </c>
      <c r="G4" s="21">
        <f>IF(B4="","",MAX(B4-E4-F4,0))</f>
        <v/>
      </c>
    </row>
    <row r="5">
      <c r="A5" s="22">
        <f>IF(B5="","",A4+1)</f>
        <v/>
      </c>
      <c r="B5" s="23">
        <f>IF(OR(G4="",G4&lt;=0.005),"",G5)</f>
        <v/>
      </c>
      <c r="C5" s="23">
        <f>IF(B5="","",D5+E5+F5)</f>
        <v/>
      </c>
      <c r="D5" s="23">
        <f>IF(B5="","",B5*'מחשבון'!$E$5)</f>
        <v/>
      </c>
      <c r="E5" s="23">
        <f>IF(B5="","",MIN(IF('מחשבון'!$B$8="שפיצר",'מחשבון'!$E$7-D5,'מחשבון'!$E$8),B5))</f>
        <v/>
      </c>
      <c r="F5" s="23">
        <f>IF(B5="","",MIN('מחשבון'!$B$9,B5-E5))</f>
        <v/>
      </c>
      <c r="G5" s="23">
        <f>IF(B5="","",MAX(B5-E5-F5,0))</f>
        <v/>
      </c>
    </row>
    <row r="6">
      <c r="A6" s="20">
        <f>IF(B6="","",A5+1)</f>
        <v/>
      </c>
      <c r="B6" s="21">
        <f>IF(OR(G5="",G5&lt;=0.005),"",G6)</f>
        <v/>
      </c>
      <c r="C6" s="21">
        <f>IF(B6="","",D6+E6+F6)</f>
        <v/>
      </c>
      <c r="D6" s="21">
        <f>IF(B6="","",B6*'מחשבון'!$E$5)</f>
        <v/>
      </c>
      <c r="E6" s="21">
        <f>IF(B6="","",MIN(IF('מחשבון'!$B$8="שפיצר",'מחשבון'!$E$7-D6,'מחשבון'!$E$8),B6))</f>
        <v/>
      </c>
      <c r="F6" s="21">
        <f>IF(B6="","",MIN('מחשבון'!$B$9,B6-E6))</f>
        <v/>
      </c>
      <c r="G6" s="21">
        <f>IF(B6="","",MAX(B6-E6-F6,0))</f>
        <v/>
      </c>
    </row>
    <row r="7">
      <c r="A7" s="22">
        <f>IF(B7="","",A6+1)</f>
        <v/>
      </c>
      <c r="B7" s="23">
        <f>IF(OR(G6="",G6&lt;=0.005),"",G7)</f>
        <v/>
      </c>
      <c r="C7" s="23">
        <f>IF(B7="","",D7+E7+F7)</f>
        <v/>
      </c>
      <c r="D7" s="23">
        <f>IF(B7="","",B7*'מחשבון'!$E$5)</f>
        <v/>
      </c>
      <c r="E7" s="23">
        <f>IF(B7="","",MIN(IF('מחשבון'!$B$8="שפיצר",'מחשבון'!$E$7-D7,'מחשבון'!$E$8),B7))</f>
        <v/>
      </c>
      <c r="F7" s="23">
        <f>IF(B7="","",MIN('מחשבון'!$B$9,B7-E7))</f>
        <v/>
      </c>
      <c r="G7" s="23">
        <f>IF(B7="","",MAX(B7-E7-F7,0))</f>
        <v/>
      </c>
    </row>
    <row r="8">
      <c r="A8" s="20">
        <f>IF(B8="","",A7+1)</f>
        <v/>
      </c>
      <c r="B8" s="21">
        <f>IF(OR(G7="",G7&lt;=0.005),"",G8)</f>
        <v/>
      </c>
      <c r="C8" s="21">
        <f>IF(B8="","",D8+E8+F8)</f>
        <v/>
      </c>
      <c r="D8" s="21">
        <f>IF(B8="","",B8*'מחשבון'!$E$5)</f>
        <v/>
      </c>
      <c r="E8" s="21">
        <f>IF(B8="","",MIN(IF('מחשבון'!$B$8="שפיצר",'מחשבון'!$E$7-D8,'מחשבון'!$E$8),B8))</f>
        <v/>
      </c>
      <c r="F8" s="21">
        <f>IF(B8="","",MIN('מחשבון'!$B$9,B8-E8))</f>
        <v/>
      </c>
      <c r="G8" s="21">
        <f>IF(B8="","",MAX(B8-E8-F8,0))</f>
        <v/>
      </c>
    </row>
    <row r="9">
      <c r="A9" s="22">
        <f>IF(B9="","",A8+1)</f>
        <v/>
      </c>
      <c r="B9" s="23">
        <f>IF(OR(G8="",G8&lt;=0.005),"",G9)</f>
        <v/>
      </c>
      <c r="C9" s="23">
        <f>IF(B9="","",D9+E9+F9)</f>
        <v/>
      </c>
      <c r="D9" s="23">
        <f>IF(B9="","",B9*'מחשבון'!$E$5)</f>
        <v/>
      </c>
      <c r="E9" s="23">
        <f>IF(B9="","",MIN(IF('מחשבון'!$B$8="שפיצר",'מחשבון'!$E$7-D9,'מחשבון'!$E$8),B9))</f>
        <v/>
      </c>
      <c r="F9" s="23">
        <f>IF(B9="","",MIN('מחשבון'!$B$9,B9-E9))</f>
        <v/>
      </c>
      <c r="G9" s="23">
        <f>IF(B9="","",MAX(B9-E9-F9,0))</f>
        <v/>
      </c>
    </row>
    <row r="10">
      <c r="A10" s="20">
        <f>IF(B10="","",A9+1)</f>
        <v/>
      </c>
      <c r="B10" s="21">
        <f>IF(OR(G9="",G9&lt;=0.005),"",G10)</f>
        <v/>
      </c>
      <c r="C10" s="21">
        <f>IF(B10="","",D10+E10+F10)</f>
        <v/>
      </c>
      <c r="D10" s="21">
        <f>IF(B10="","",B10*'מחשבון'!$E$5)</f>
        <v/>
      </c>
      <c r="E10" s="21">
        <f>IF(B10="","",MIN(IF('מחשבון'!$B$8="שפיצר",'מחשבון'!$E$7-D10,'מחשבון'!$E$8),B10))</f>
        <v/>
      </c>
      <c r="F10" s="21">
        <f>IF(B10="","",MIN('מחשבון'!$B$9,B10-E10))</f>
        <v/>
      </c>
      <c r="G10" s="21">
        <f>IF(B10="","",MAX(B10-E10-F10,0))</f>
        <v/>
      </c>
    </row>
    <row r="11">
      <c r="A11" s="22">
        <f>IF(B11="","",A10+1)</f>
        <v/>
      </c>
      <c r="B11" s="23">
        <f>IF(OR(G10="",G10&lt;=0.005),"",G11)</f>
        <v/>
      </c>
      <c r="C11" s="23">
        <f>IF(B11="","",D11+E11+F11)</f>
        <v/>
      </c>
      <c r="D11" s="23">
        <f>IF(B11="","",B11*'מחשבון'!$E$5)</f>
        <v/>
      </c>
      <c r="E11" s="23">
        <f>IF(B11="","",MIN(IF('מחשבון'!$B$8="שפיצר",'מחשבון'!$E$7-D11,'מחשבון'!$E$8),B11))</f>
        <v/>
      </c>
      <c r="F11" s="23">
        <f>IF(B11="","",MIN('מחשבון'!$B$9,B11-E11))</f>
        <v/>
      </c>
      <c r="G11" s="23">
        <f>IF(B11="","",MAX(B11-E11-F11,0))</f>
        <v/>
      </c>
    </row>
    <row r="12">
      <c r="A12" s="20">
        <f>IF(B12="","",A11+1)</f>
        <v/>
      </c>
      <c r="B12" s="21">
        <f>IF(OR(G11="",G11&lt;=0.005),"",G12)</f>
        <v/>
      </c>
      <c r="C12" s="21">
        <f>IF(B12="","",D12+E12+F12)</f>
        <v/>
      </c>
      <c r="D12" s="21">
        <f>IF(B12="","",B12*'מחשבון'!$E$5)</f>
        <v/>
      </c>
      <c r="E12" s="21">
        <f>IF(B12="","",MIN(IF('מחשבון'!$B$8="שפיצר",'מחשבון'!$E$7-D12,'מחשבון'!$E$8),B12))</f>
        <v/>
      </c>
      <c r="F12" s="21">
        <f>IF(B12="","",MIN('מחשבון'!$B$9,B12-E12))</f>
        <v/>
      </c>
      <c r="G12" s="21">
        <f>IF(B12="","",MAX(B12-E12-F12,0))</f>
        <v/>
      </c>
    </row>
    <row r="13">
      <c r="A13" s="22">
        <f>IF(B13="","",A12+1)</f>
        <v/>
      </c>
      <c r="B13" s="23">
        <f>IF(OR(G12="",G12&lt;=0.005),"",G13)</f>
        <v/>
      </c>
      <c r="C13" s="23">
        <f>IF(B13="","",D13+E13+F13)</f>
        <v/>
      </c>
      <c r="D13" s="23">
        <f>IF(B13="","",B13*'מחשבון'!$E$5)</f>
        <v/>
      </c>
      <c r="E13" s="23">
        <f>IF(B13="","",MIN(IF('מחשבון'!$B$8="שפיצר",'מחשבון'!$E$7-D13,'מחשבון'!$E$8),B13))</f>
        <v/>
      </c>
      <c r="F13" s="23">
        <f>IF(B13="","",MIN('מחשבון'!$B$9,B13-E13))</f>
        <v/>
      </c>
      <c r="G13" s="23">
        <f>IF(B13="","",MAX(B13-E13-F13,0))</f>
        <v/>
      </c>
    </row>
    <row r="14">
      <c r="A14" s="20">
        <f>IF(B14="","",A13+1)</f>
        <v/>
      </c>
      <c r="B14" s="21">
        <f>IF(OR(G13="",G13&lt;=0.005),"",G14)</f>
        <v/>
      </c>
      <c r="C14" s="21">
        <f>IF(B14="","",D14+E14+F14)</f>
        <v/>
      </c>
      <c r="D14" s="21">
        <f>IF(B14="","",B14*'מחשבון'!$E$5)</f>
        <v/>
      </c>
      <c r="E14" s="21">
        <f>IF(B14="","",MIN(IF('מחשבון'!$B$8="שפיצר",'מחשבון'!$E$7-D14,'מחשבון'!$E$8),B14))</f>
        <v/>
      </c>
      <c r="F14" s="21">
        <f>IF(B14="","",MIN('מחשבון'!$B$9,B14-E14))</f>
        <v/>
      </c>
      <c r="G14" s="21">
        <f>IF(B14="","",MAX(B14-E14-F14,0))</f>
        <v/>
      </c>
    </row>
    <row r="15">
      <c r="A15" s="22">
        <f>IF(B15="","",A14+1)</f>
        <v/>
      </c>
      <c r="B15" s="23">
        <f>IF(OR(G14="",G14&lt;=0.005),"",G15)</f>
        <v/>
      </c>
      <c r="C15" s="23">
        <f>IF(B15="","",D15+E15+F15)</f>
        <v/>
      </c>
      <c r="D15" s="23">
        <f>IF(B15="","",B15*'מחשבון'!$E$5)</f>
        <v/>
      </c>
      <c r="E15" s="23">
        <f>IF(B15="","",MIN(IF('מחשבון'!$B$8="שפיצר",'מחשבון'!$E$7-D15,'מחשבון'!$E$8),B15))</f>
        <v/>
      </c>
      <c r="F15" s="23">
        <f>IF(B15="","",MIN('מחשבון'!$B$9,B15-E15))</f>
        <v/>
      </c>
      <c r="G15" s="23">
        <f>IF(B15="","",MAX(B15-E15-F15,0))</f>
        <v/>
      </c>
    </row>
    <row r="16">
      <c r="A16" s="20">
        <f>IF(B16="","",A15+1)</f>
        <v/>
      </c>
      <c r="B16" s="21">
        <f>IF(OR(G15="",G15&lt;=0.005),"",G16)</f>
        <v/>
      </c>
      <c r="C16" s="21">
        <f>IF(B16="","",D16+E16+F16)</f>
        <v/>
      </c>
      <c r="D16" s="21">
        <f>IF(B16="","",B16*'מחשבון'!$E$5)</f>
        <v/>
      </c>
      <c r="E16" s="21">
        <f>IF(B16="","",MIN(IF('מחשבון'!$B$8="שפיצר",'מחשבון'!$E$7-D16,'מחשבון'!$E$8),B16))</f>
        <v/>
      </c>
      <c r="F16" s="21">
        <f>IF(B16="","",MIN('מחשבון'!$B$9,B16-E16))</f>
        <v/>
      </c>
      <c r="G16" s="21">
        <f>IF(B16="","",MAX(B16-E16-F16,0))</f>
        <v/>
      </c>
    </row>
    <row r="17">
      <c r="A17" s="22">
        <f>IF(B17="","",A16+1)</f>
        <v/>
      </c>
      <c r="B17" s="23">
        <f>IF(OR(G16="",G16&lt;=0.005),"",G17)</f>
        <v/>
      </c>
      <c r="C17" s="23">
        <f>IF(B17="","",D17+E17+F17)</f>
        <v/>
      </c>
      <c r="D17" s="23">
        <f>IF(B17="","",B17*'מחשבון'!$E$5)</f>
        <v/>
      </c>
      <c r="E17" s="23">
        <f>IF(B17="","",MIN(IF('מחשבון'!$B$8="שפיצר",'מחשבון'!$E$7-D17,'מחשבון'!$E$8),B17))</f>
        <v/>
      </c>
      <c r="F17" s="23">
        <f>IF(B17="","",MIN('מחשבון'!$B$9,B17-E17))</f>
        <v/>
      </c>
      <c r="G17" s="23">
        <f>IF(B17="","",MAX(B17-E17-F17,0))</f>
        <v/>
      </c>
    </row>
    <row r="18">
      <c r="A18" s="20">
        <f>IF(B18="","",A17+1)</f>
        <v/>
      </c>
      <c r="B18" s="21">
        <f>IF(OR(G17="",G17&lt;=0.005),"",G18)</f>
        <v/>
      </c>
      <c r="C18" s="21">
        <f>IF(B18="","",D18+E18+F18)</f>
        <v/>
      </c>
      <c r="D18" s="21">
        <f>IF(B18="","",B18*'מחשבון'!$E$5)</f>
        <v/>
      </c>
      <c r="E18" s="21">
        <f>IF(B18="","",MIN(IF('מחשבון'!$B$8="שפיצר",'מחשבון'!$E$7-D18,'מחשבון'!$E$8),B18))</f>
        <v/>
      </c>
      <c r="F18" s="21">
        <f>IF(B18="","",MIN('מחשבון'!$B$9,B18-E18))</f>
        <v/>
      </c>
      <c r="G18" s="21">
        <f>IF(B18="","",MAX(B18-E18-F18,0))</f>
        <v/>
      </c>
    </row>
    <row r="19">
      <c r="A19" s="22">
        <f>IF(B19="","",A18+1)</f>
        <v/>
      </c>
      <c r="B19" s="23">
        <f>IF(OR(G18="",G18&lt;=0.005),"",G19)</f>
        <v/>
      </c>
      <c r="C19" s="23">
        <f>IF(B19="","",D19+E19+F19)</f>
        <v/>
      </c>
      <c r="D19" s="23">
        <f>IF(B19="","",B19*'מחשבון'!$E$5)</f>
        <v/>
      </c>
      <c r="E19" s="23">
        <f>IF(B19="","",MIN(IF('מחשבון'!$B$8="שפיצר",'מחשבון'!$E$7-D19,'מחשבון'!$E$8),B19))</f>
        <v/>
      </c>
      <c r="F19" s="23">
        <f>IF(B19="","",MIN('מחשבון'!$B$9,B19-E19))</f>
        <v/>
      </c>
      <c r="G19" s="23">
        <f>IF(B19="","",MAX(B19-E19-F19,0))</f>
        <v/>
      </c>
    </row>
    <row r="20">
      <c r="A20" s="20">
        <f>IF(B20="","",A19+1)</f>
        <v/>
      </c>
      <c r="B20" s="21">
        <f>IF(OR(G19="",G19&lt;=0.005),"",G20)</f>
        <v/>
      </c>
      <c r="C20" s="21">
        <f>IF(B20="","",D20+E20+F20)</f>
        <v/>
      </c>
      <c r="D20" s="21">
        <f>IF(B20="","",B20*'מחשבון'!$E$5)</f>
        <v/>
      </c>
      <c r="E20" s="21">
        <f>IF(B20="","",MIN(IF('מחשבון'!$B$8="שפיצר",'מחשבון'!$E$7-D20,'מחשבון'!$E$8),B20))</f>
        <v/>
      </c>
      <c r="F20" s="21">
        <f>IF(B20="","",MIN('מחשבון'!$B$9,B20-E20))</f>
        <v/>
      </c>
      <c r="G20" s="21">
        <f>IF(B20="","",MAX(B20-E20-F20,0))</f>
        <v/>
      </c>
    </row>
    <row r="21">
      <c r="A21" s="22">
        <f>IF(B21="","",A20+1)</f>
        <v/>
      </c>
      <c r="B21" s="23">
        <f>IF(OR(G20="",G20&lt;=0.005),"",G21)</f>
        <v/>
      </c>
      <c r="C21" s="23">
        <f>IF(B21="","",D21+E21+F21)</f>
        <v/>
      </c>
      <c r="D21" s="23">
        <f>IF(B21="","",B21*'מחשבון'!$E$5)</f>
        <v/>
      </c>
      <c r="E21" s="23">
        <f>IF(B21="","",MIN(IF('מחשבון'!$B$8="שפיצר",'מחשבון'!$E$7-D21,'מחשבון'!$E$8),B21))</f>
        <v/>
      </c>
      <c r="F21" s="23">
        <f>IF(B21="","",MIN('מחשבון'!$B$9,B21-E21))</f>
        <v/>
      </c>
      <c r="G21" s="23">
        <f>IF(B21="","",MAX(B21-E21-F21,0))</f>
        <v/>
      </c>
    </row>
    <row r="22">
      <c r="A22" s="20">
        <f>IF(B22="","",A21+1)</f>
        <v/>
      </c>
      <c r="B22" s="21">
        <f>IF(OR(G21="",G21&lt;=0.005),"",G22)</f>
        <v/>
      </c>
      <c r="C22" s="21">
        <f>IF(B22="","",D22+E22+F22)</f>
        <v/>
      </c>
      <c r="D22" s="21">
        <f>IF(B22="","",B22*'מחשבון'!$E$5)</f>
        <v/>
      </c>
      <c r="E22" s="21">
        <f>IF(B22="","",MIN(IF('מחשבון'!$B$8="שפיצר",'מחשבון'!$E$7-D22,'מחשבון'!$E$8),B22))</f>
        <v/>
      </c>
      <c r="F22" s="21">
        <f>IF(B22="","",MIN('מחשבון'!$B$9,B22-E22))</f>
        <v/>
      </c>
      <c r="G22" s="21">
        <f>IF(B22="","",MAX(B22-E22-F22,0))</f>
        <v/>
      </c>
    </row>
    <row r="23">
      <c r="A23" s="22">
        <f>IF(B23="","",A22+1)</f>
        <v/>
      </c>
      <c r="B23" s="23">
        <f>IF(OR(G22="",G22&lt;=0.005),"",G23)</f>
        <v/>
      </c>
      <c r="C23" s="23">
        <f>IF(B23="","",D23+E23+F23)</f>
        <v/>
      </c>
      <c r="D23" s="23">
        <f>IF(B23="","",B23*'מחשבון'!$E$5)</f>
        <v/>
      </c>
      <c r="E23" s="23">
        <f>IF(B23="","",MIN(IF('מחשבון'!$B$8="שפיצר",'מחשבון'!$E$7-D23,'מחשבון'!$E$8),B23))</f>
        <v/>
      </c>
      <c r="F23" s="23">
        <f>IF(B23="","",MIN('מחשבון'!$B$9,B23-E23))</f>
        <v/>
      </c>
      <c r="G23" s="23">
        <f>IF(B23="","",MAX(B23-E23-F23,0))</f>
        <v/>
      </c>
    </row>
    <row r="24">
      <c r="A24" s="20">
        <f>IF(B24="","",A23+1)</f>
        <v/>
      </c>
      <c r="B24" s="21">
        <f>IF(OR(G23="",G23&lt;=0.005),"",G24)</f>
        <v/>
      </c>
      <c r="C24" s="21">
        <f>IF(B24="","",D24+E24+F24)</f>
        <v/>
      </c>
      <c r="D24" s="21">
        <f>IF(B24="","",B24*'מחשבון'!$E$5)</f>
        <v/>
      </c>
      <c r="E24" s="21">
        <f>IF(B24="","",MIN(IF('מחשבון'!$B$8="שפיצר",'מחשבון'!$E$7-D24,'מחשבון'!$E$8),B24))</f>
        <v/>
      </c>
      <c r="F24" s="21">
        <f>IF(B24="","",MIN('מחשבון'!$B$9,B24-E24))</f>
        <v/>
      </c>
      <c r="G24" s="21">
        <f>IF(B24="","",MAX(B24-E24-F24,0))</f>
        <v/>
      </c>
    </row>
    <row r="25">
      <c r="A25" s="22">
        <f>IF(B25="","",A24+1)</f>
        <v/>
      </c>
      <c r="B25" s="23">
        <f>IF(OR(G24="",G24&lt;=0.005),"",G25)</f>
        <v/>
      </c>
      <c r="C25" s="23">
        <f>IF(B25="","",D25+E25+F25)</f>
        <v/>
      </c>
      <c r="D25" s="23">
        <f>IF(B25="","",B25*'מחשבון'!$E$5)</f>
        <v/>
      </c>
      <c r="E25" s="23">
        <f>IF(B25="","",MIN(IF('מחשבון'!$B$8="שפיצר",'מחשבון'!$E$7-D25,'מחשבון'!$E$8),B25))</f>
        <v/>
      </c>
      <c r="F25" s="23">
        <f>IF(B25="","",MIN('מחשבון'!$B$9,B25-E25))</f>
        <v/>
      </c>
      <c r="G25" s="23">
        <f>IF(B25="","",MAX(B25-E25-F25,0))</f>
        <v/>
      </c>
    </row>
    <row r="26">
      <c r="A26" s="20">
        <f>IF(B26="","",A25+1)</f>
        <v/>
      </c>
      <c r="B26" s="21">
        <f>IF(OR(G25="",G25&lt;=0.005),"",G26)</f>
        <v/>
      </c>
      <c r="C26" s="21">
        <f>IF(B26="","",D26+E26+F26)</f>
        <v/>
      </c>
      <c r="D26" s="21">
        <f>IF(B26="","",B26*'מחשבון'!$E$5)</f>
        <v/>
      </c>
      <c r="E26" s="21">
        <f>IF(B26="","",MIN(IF('מחשבון'!$B$8="שפיצר",'מחשבון'!$E$7-D26,'מחשבון'!$E$8),B26))</f>
        <v/>
      </c>
      <c r="F26" s="21">
        <f>IF(B26="","",MIN('מחשבון'!$B$9,B26-E26))</f>
        <v/>
      </c>
      <c r="G26" s="21">
        <f>IF(B26="","",MAX(B26-E26-F26,0))</f>
        <v/>
      </c>
    </row>
    <row r="27">
      <c r="A27" s="22">
        <f>IF(B27="","",A26+1)</f>
        <v/>
      </c>
      <c r="B27" s="23">
        <f>IF(OR(G26="",G26&lt;=0.005),"",G27)</f>
        <v/>
      </c>
      <c r="C27" s="23">
        <f>IF(B27="","",D27+E27+F27)</f>
        <v/>
      </c>
      <c r="D27" s="23">
        <f>IF(B27="","",B27*'מחשבון'!$E$5)</f>
        <v/>
      </c>
      <c r="E27" s="23">
        <f>IF(B27="","",MIN(IF('מחשבון'!$B$8="שפיצר",'מחשבון'!$E$7-D27,'מחשבון'!$E$8),B27))</f>
        <v/>
      </c>
      <c r="F27" s="23">
        <f>IF(B27="","",MIN('מחשבון'!$B$9,B27-E27))</f>
        <v/>
      </c>
      <c r="G27" s="23">
        <f>IF(B27="","",MAX(B27-E27-F27,0))</f>
        <v/>
      </c>
    </row>
    <row r="28">
      <c r="A28" s="20">
        <f>IF(B28="","",A27+1)</f>
        <v/>
      </c>
      <c r="B28" s="21">
        <f>IF(OR(G27="",G27&lt;=0.005),"",G28)</f>
        <v/>
      </c>
      <c r="C28" s="21">
        <f>IF(B28="","",D28+E28+F28)</f>
        <v/>
      </c>
      <c r="D28" s="21">
        <f>IF(B28="","",B28*'מחשבון'!$E$5)</f>
        <v/>
      </c>
      <c r="E28" s="21">
        <f>IF(B28="","",MIN(IF('מחשבון'!$B$8="שפיצר",'מחשבון'!$E$7-D28,'מחשבון'!$E$8),B28))</f>
        <v/>
      </c>
      <c r="F28" s="21">
        <f>IF(B28="","",MIN('מחשבון'!$B$9,B28-E28))</f>
        <v/>
      </c>
      <c r="G28" s="21">
        <f>IF(B28="","",MAX(B28-E28-F28,0))</f>
        <v/>
      </c>
    </row>
    <row r="29">
      <c r="A29" s="22">
        <f>IF(B29="","",A28+1)</f>
        <v/>
      </c>
      <c r="B29" s="23">
        <f>IF(OR(G28="",G28&lt;=0.005),"",G29)</f>
        <v/>
      </c>
      <c r="C29" s="23">
        <f>IF(B29="","",D29+E29+F29)</f>
        <v/>
      </c>
      <c r="D29" s="23">
        <f>IF(B29="","",B29*'מחשבון'!$E$5)</f>
        <v/>
      </c>
      <c r="E29" s="23">
        <f>IF(B29="","",MIN(IF('מחשבון'!$B$8="שפיצר",'מחשבון'!$E$7-D29,'מחשבון'!$E$8),B29))</f>
        <v/>
      </c>
      <c r="F29" s="23">
        <f>IF(B29="","",MIN('מחשבון'!$B$9,B29-E29))</f>
        <v/>
      </c>
      <c r="G29" s="23">
        <f>IF(B29="","",MAX(B29-E29-F29,0))</f>
        <v/>
      </c>
    </row>
    <row r="30">
      <c r="A30" s="20">
        <f>IF(B30="","",A29+1)</f>
        <v/>
      </c>
      <c r="B30" s="21">
        <f>IF(OR(G29="",G29&lt;=0.005),"",G30)</f>
        <v/>
      </c>
      <c r="C30" s="21">
        <f>IF(B30="","",D30+E30+F30)</f>
        <v/>
      </c>
      <c r="D30" s="21">
        <f>IF(B30="","",B30*'מחשבון'!$E$5)</f>
        <v/>
      </c>
      <c r="E30" s="21">
        <f>IF(B30="","",MIN(IF('מחשבון'!$B$8="שפיצר",'מחשבון'!$E$7-D30,'מחשבון'!$E$8),B30))</f>
        <v/>
      </c>
      <c r="F30" s="21">
        <f>IF(B30="","",MIN('מחשבון'!$B$9,B30-E30))</f>
        <v/>
      </c>
      <c r="G30" s="21">
        <f>IF(B30="","",MAX(B30-E30-F30,0))</f>
        <v/>
      </c>
    </row>
    <row r="31">
      <c r="A31" s="22">
        <f>IF(B31="","",A30+1)</f>
        <v/>
      </c>
      <c r="B31" s="23">
        <f>IF(OR(G30="",G30&lt;=0.005),"",G31)</f>
        <v/>
      </c>
      <c r="C31" s="23">
        <f>IF(B31="","",D31+E31+F31)</f>
        <v/>
      </c>
      <c r="D31" s="23">
        <f>IF(B31="","",B31*'מחשבון'!$E$5)</f>
        <v/>
      </c>
      <c r="E31" s="23">
        <f>IF(B31="","",MIN(IF('מחשבון'!$B$8="שפיצר",'מחשבון'!$E$7-D31,'מחשבון'!$E$8),B31))</f>
        <v/>
      </c>
      <c r="F31" s="23">
        <f>IF(B31="","",MIN('מחשבון'!$B$9,B31-E31))</f>
        <v/>
      </c>
      <c r="G31" s="23">
        <f>IF(B31="","",MAX(B31-E31-F31,0))</f>
        <v/>
      </c>
    </row>
    <row r="32">
      <c r="A32" s="20">
        <f>IF(B32="","",A31+1)</f>
        <v/>
      </c>
      <c r="B32" s="21">
        <f>IF(OR(G31="",G31&lt;=0.005),"",G32)</f>
        <v/>
      </c>
      <c r="C32" s="21">
        <f>IF(B32="","",D32+E32+F32)</f>
        <v/>
      </c>
      <c r="D32" s="21">
        <f>IF(B32="","",B32*'מחשבון'!$E$5)</f>
        <v/>
      </c>
      <c r="E32" s="21">
        <f>IF(B32="","",MIN(IF('מחשבון'!$B$8="שפיצר",'מחשבון'!$E$7-D32,'מחשבון'!$E$8),B32))</f>
        <v/>
      </c>
      <c r="F32" s="21">
        <f>IF(B32="","",MIN('מחשבון'!$B$9,B32-E32))</f>
        <v/>
      </c>
      <c r="G32" s="21">
        <f>IF(B32="","",MAX(B32-E32-F32,0))</f>
        <v/>
      </c>
    </row>
    <row r="33">
      <c r="A33" s="22">
        <f>IF(B33="","",A32+1)</f>
        <v/>
      </c>
      <c r="B33" s="23">
        <f>IF(OR(G32="",G32&lt;=0.005),"",G33)</f>
        <v/>
      </c>
      <c r="C33" s="23">
        <f>IF(B33="","",D33+E33+F33)</f>
        <v/>
      </c>
      <c r="D33" s="23">
        <f>IF(B33="","",B33*'מחשבון'!$E$5)</f>
        <v/>
      </c>
      <c r="E33" s="23">
        <f>IF(B33="","",MIN(IF('מחשבון'!$B$8="שפיצר",'מחשבון'!$E$7-D33,'מחשבון'!$E$8),B33))</f>
        <v/>
      </c>
      <c r="F33" s="23">
        <f>IF(B33="","",MIN('מחשבון'!$B$9,B33-E33))</f>
        <v/>
      </c>
      <c r="G33" s="23">
        <f>IF(B33="","",MAX(B33-E33-F33,0))</f>
        <v/>
      </c>
    </row>
    <row r="34">
      <c r="A34" s="20">
        <f>IF(B34="","",A33+1)</f>
        <v/>
      </c>
      <c r="B34" s="21">
        <f>IF(OR(G33="",G33&lt;=0.005),"",G34)</f>
        <v/>
      </c>
      <c r="C34" s="21">
        <f>IF(B34="","",D34+E34+F34)</f>
        <v/>
      </c>
      <c r="D34" s="21">
        <f>IF(B34="","",B34*'מחשבון'!$E$5)</f>
        <v/>
      </c>
      <c r="E34" s="21">
        <f>IF(B34="","",MIN(IF('מחשבון'!$B$8="שפיצר",'מחשבון'!$E$7-D34,'מחשבון'!$E$8),B34))</f>
        <v/>
      </c>
      <c r="F34" s="21">
        <f>IF(B34="","",MIN('מחשבון'!$B$9,B34-E34))</f>
        <v/>
      </c>
      <c r="G34" s="21">
        <f>IF(B34="","",MAX(B34-E34-F34,0))</f>
        <v/>
      </c>
    </row>
    <row r="35">
      <c r="A35" s="22">
        <f>IF(B35="","",A34+1)</f>
        <v/>
      </c>
      <c r="B35" s="23">
        <f>IF(OR(G34="",G34&lt;=0.005),"",G35)</f>
        <v/>
      </c>
      <c r="C35" s="23">
        <f>IF(B35="","",D35+E35+F35)</f>
        <v/>
      </c>
      <c r="D35" s="23">
        <f>IF(B35="","",B35*'מחשבון'!$E$5)</f>
        <v/>
      </c>
      <c r="E35" s="23">
        <f>IF(B35="","",MIN(IF('מחשבון'!$B$8="שפיצר",'מחשבון'!$E$7-D35,'מחשבון'!$E$8),B35))</f>
        <v/>
      </c>
      <c r="F35" s="23">
        <f>IF(B35="","",MIN('מחשבון'!$B$9,B35-E35))</f>
        <v/>
      </c>
      <c r="G35" s="23">
        <f>IF(B35="","",MAX(B35-E35-F35,0))</f>
        <v/>
      </c>
    </row>
    <row r="36">
      <c r="A36" s="20">
        <f>IF(B36="","",A35+1)</f>
        <v/>
      </c>
      <c r="B36" s="21">
        <f>IF(OR(G35="",G35&lt;=0.005),"",G36)</f>
        <v/>
      </c>
      <c r="C36" s="21">
        <f>IF(B36="","",D36+E36+F36)</f>
        <v/>
      </c>
      <c r="D36" s="21">
        <f>IF(B36="","",B36*'מחשבון'!$E$5)</f>
        <v/>
      </c>
      <c r="E36" s="21">
        <f>IF(B36="","",MIN(IF('מחשבון'!$B$8="שפיצר",'מחשבון'!$E$7-D36,'מחשבון'!$E$8),B36))</f>
        <v/>
      </c>
      <c r="F36" s="21">
        <f>IF(B36="","",MIN('מחשבון'!$B$9,B36-E36))</f>
        <v/>
      </c>
      <c r="G36" s="21">
        <f>IF(B36="","",MAX(B36-E36-F36,0))</f>
        <v/>
      </c>
    </row>
    <row r="37">
      <c r="A37" s="22">
        <f>IF(B37="","",A36+1)</f>
        <v/>
      </c>
      <c r="B37" s="23">
        <f>IF(OR(G36="",G36&lt;=0.005),"",G37)</f>
        <v/>
      </c>
      <c r="C37" s="23">
        <f>IF(B37="","",D37+E37+F37)</f>
        <v/>
      </c>
      <c r="D37" s="23">
        <f>IF(B37="","",B37*'מחשבון'!$E$5)</f>
        <v/>
      </c>
      <c r="E37" s="23">
        <f>IF(B37="","",MIN(IF('מחשבון'!$B$8="שפיצר",'מחשבון'!$E$7-D37,'מחשבון'!$E$8),B37))</f>
        <v/>
      </c>
      <c r="F37" s="23">
        <f>IF(B37="","",MIN('מחשבון'!$B$9,B37-E37))</f>
        <v/>
      </c>
      <c r="G37" s="23">
        <f>IF(B37="","",MAX(B37-E37-F37,0))</f>
        <v/>
      </c>
    </row>
    <row r="38">
      <c r="A38" s="20">
        <f>IF(B38="","",A37+1)</f>
        <v/>
      </c>
      <c r="B38" s="21">
        <f>IF(OR(G37="",G37&lt;=0.005),"",G38)</f>
        <v/>
      </c>
      <c r="C38" s="21">
        <f>IF(B38="","",D38+E38+F38)</f>
        <v/>
      </c>
      <c r="D38" s="21">
        <f>IF(B38="","",B38*'מחשבון'!$E$5)</f>
        <v/>
      </c>
      <c r="E38" s="21">
        <f>IF(B38="","",MIN(IF('מחשבון'!$B$8="שפיצר",'מחשבון'!$E$7-D38,'מחשבון'!$E$8),B38))</f>
        <v/>
      </c>
      <c r="F38" s="21">
        <f>IF(B38="","",MIN('מחשבון'!$B$9,B38-E38))</f>
        <v/>
      </c>
      <c r="G38" s="21">
        <f>IF(B38="","",MAX(B38-E38-F38,0))</f>
        <v/>
      </c>
    </row>
    <row r="39">
      <c r="A39" s="22">
        <f>IF(B39="","",A38+1)</f>
        <v/>
      </c>
      <c r="B39" s="23">
        <f>IF(OR(G38="",G38&lt;=0.005),"",G39)</f>
        <v/>
      </c>
      <c r="C39" s="23">
        <f>IF(B39="","",D39+E39+F39)</f>
        <v/>
      </c>
      <c r="D39" s="23">
        <f>IF(B39="","",B39*'מחשבון'!$E$5)</f>
        <v/>
      </c>
      <c r="E39" s="23">
        <f>IF(B39="","",MIN(IF('מחשבון'!$B$8="שפיצר",'מחשבון'!$E$7-D39,'מחשבון'!$E$8),B39))</f>
        <v/>
      </c>
      <c r="F39" s="23">
        <f>IF(B39="","",MIN('מחשבון'!$B$9,B39-E39))</f>
        <v/>
      </c>
      <c r="G39" s="23">
        <f>IF(B39="","",MAX(B39-E39-F39,0))</f>
        <v/>
      </c>
    </row>
    <row r="40">
      <c r="A40" s="20">
        <f>IF(B40="","",A39+1)</f>
        <v/>
      </c>
      <c r="B40" s="21">
        <f>IF(OR(G39="",G39&lt;=0.005),"",G40)</f>
        <v/>
      </c>
      <c r="C40" s="21">
        <f>IF(B40="","",D40+E40+F40)</f>
        <v/>
      </c>
      <c r="D40" s="21">
        <f>IF(B40="","",B40*'מחשבון'!$E$5)</f>
        <v/>
      </c>
      <c r="E40" s="21">
        <f>IF(B40="","",MIN(IF('מחשבון'!$B$8="שפיצר",'מחשבון'!$E$7-D40,'מחשבון'!$E$8),B40))</f>
        <v/>
      </c>
      <c r="F40" s="21">
        <f>IF(B40="","",MIN('מחשבון'!$B$9,B40-E40))</f>
        <v/>
      </c>
      <c r="G40" s="21">
        <f>IF(B40="","",MAX(B40-E40-F40,0))</f>
        <v/>
      </c>
    </row>
    <row r="41">
      <c r="A41" s="22">
        <f>IF(B41="","",A40+1)</f>
        <v/>
      </c>
      <c r="B41" s="23">
        <f>IF(OR(G40="",G40&lt;=0.005),"",G41)</f>
        <v/>
      </c>
      <c r="C41" s="23">
        <f>IF(B41="","",D41+E41+F41)</f>
        <v/>
      </c>
      <c r="D41" s="23">
        <f>IF(B41="","",B41*'מחשבון'!$E$5)</f>
        <v/>
      </c>
      <c r="E41" s="23">
        <f>IF(B41="","",MIN(IF('מחשבון'!$B$8="שפיצר",'מחשבון'!$E$7-D41,'מחשבון'!$E$8),B41))</f>
        <v/>
      </c>
      <c r="F41" s="23">
        <f>IF(B41="","",MIN('מחשבון'!$B$9,B41-E41))</f>
        <v/>
      </c>
      <c r="G41" s="23">
        <f>IF(B41="","",MAX(B41-E41-F41,0))</f>
        <v/>
      </c>
    </row>
    <row r="42">
      <c r="A42" s="20">
        <f>IF(B42="","",A41+1)</f>
        <v/>
      </c>
      <c r="B42" s="21">
        <f>IF(OR(G41="",G41&lt;=0.005),"",G42)</f>
        <v/>
      </c>
      <c r="C42" s="21">
        <f>IF(B42="","",D42+E42+F42)</f>
        <v/>
      </c>
      <c r="D42" s="21">
        <f>IF(B42="","",B42*'מחשבון'!$E$5)</f>
        <v/>
      </c>
      <c r="E42" s="21">
        <f>IF(B42="","",MIN(IF('מחשבון'!$B$8="שפיצר",'מחשבון'!$E$7-D42,'מחשבון'!$E$8),B42))</f>
        <v/>
      </c>
      <c r="F42" s="21">
        <f>IF(B42="","",MIN('מחשבון'!$B$9,B42-E42))</f>
        <v/>
      </c>
      <c r="G42" s="21">
        <f>IF(B42="","",MAX(B42-E42-F42,0))</f>
        <v/>
      </c>
    </row>
    <row r="43">
      <c r="A43" s="22">
        <f>IF(B43="","",A42+1)</f>
        <v/>
      </c>
      <c r="B43" s="23">
        <f>IF(OR(G42="",G42&lt;=0.005),"",G43)</f>
        <v/>
      </c>
      <c r="C43" s="23">
        <f>IF(B43="","",D43+E43+F43)</f>
        <v/>
      </c>
      <c r="D43" s="23">
        <f>IF(B43="","",B43*'מחשבון'!$E$5)</f>
        <v/>
      </c>
      <c r="E43" s="23">
        <f>IF(B43="","",MIN(IF('מחשבון'!$B$8="שפיצר",'מחשבון'!$E$7-D43,'מחשבון'!$E$8),B43))</f>
        <v/>
      </c>
      <c r="F43" s="23">
        <f>IF(B43="","",MIN('מחשבון'!$B$9,B43-E43))</f>
        <v/>
      </c>
      <c r="G43" s="23">
        <f>IF(B43="","",MAX(B43-E43-F43,0))</f>
        <v/>
      </c>
    </row>
    <row r="44">
      <c r="A44" s="20">
        <f>IF(B44="","",A43+1)</f>
        <v/>
      </c>
      <c r="B44" s="21">
        <f>IF(OR(G43="",G43&lt;=0.005),"",G44)</f>
        <v/>
      </c>
      <c r="C44" s="21">
        <f>IF(B44="","",D44+E44+F44)</f>
        <v/>
      </c>
      <c r="D44" s="21">
        <f>IF(B44="","",B44*'מחשבון'!$E$5)</f>
        <v/>
      </c>
      <c r="E44" s="21">
        <f>IF(B44="","",MIN(IF('מחשבון'!$B$8="שפיצר",'מחשבון'!$E$7-D44,'מחשבון'!$E$8),B44))</f>
        <v/>
      </c>
      <c r="F44" s="21">
        <f>IF(B44="","",MIN('מחשבון'!$B$9,B44-E44))</f>
        <v/>
      </c>
      <c r="G44" s="21">
        <f>IF(B44="","",MAX(B44-E44-F44,0))</f>
        <v/>
      </c>
    </row>
    <row r="45">
      <c r="A45" s="22">
        <f>IF(B45="","",A44+1)</f>
        <v/>
      </c>
      <c r="B45" s="23">
        <f>IF(OR(G44="",G44&lt;=0.005),"",G45)</f>
        <v/>
      </c>
      <c r="C45" s="23">
        <f>IF(B45="","",D45+E45+F45)</f>
        <v/>
      </c>
      <c r="D45" s="23">
        <f>IF(B45="","",B45*'מחשבון'!$E$5)</f>
        <v/>
      </c>
      <c r="E45" s="23">
        <f>IF(B45="","",MIN(IF('מחשבון'!$B$8="שפיצר",'מחשבון'!$E$7-D45,'מחשבון'!$E$8),B45))</f>
        <v/>
      </c>
      <c r="F45" s="23">
        <f>IF(B45="","",MIN('מחשבון'!$B$9,B45-E45))</f>
        <v/>
      </c>
      <c r="G45" s="23">
        <f>IF(B45="","",MAX(B45-E45-F45,0))</f>
        <v/>
      </c>
    </row>
    <row r="46">
      <c r="A46" s="20">
        <f>IF(B46="","",A45+1)</f>
        <v/>
      </c>
      <c r="B46" s="21">
        <f>IF(OR(G45="",G45&lt;=0.005),"",G46)</f>
        <v/>
      </c>
      <c r="C46" s="21">
        <f>IF(B46="","",D46+E46+F46)</f>
        <v/>
      </c>
      <c r="D46" s="21">
        <f>IF(B46="","",B46*'מחשבון'!$E$5)</f>
        <v/>
      </c>
      <c r="E46" s="21">
        <f>IF(B46="","",MIN(IF('מחשבון'!$B$8="שפיצר",'מחשבון'!$E$7-D46,'מחשבון'!$E$8),B46))</f>
        <v/>
      </c>
      <c r="F46" s="21">
        <f>IF(B46="","",MIN('מחשבון'!$B$9,B46-E46))</f>
        <v/>
      </c>
      <c r="G46" s="21">
        <f>IF(B46="","",MAX(B46-E46-F46,0))</f>
        <v/>
      </c>
    </row>
    <row r="47">
      <c r="A47" s="22">
        <f>IF(B47="","",A46+1)</f>
        <v/>
      </c>
      <c r="B47" s="23">
        <f>IF(OR(G46="",G46&lt;=0.005),"",G47)</f>
        <v/>
      </c>
      <c r="C47" s="23">
        <f>IF(B47="","",D47+E47+F47)</f>
        <v/>
      </c>
      <c r="D47" s="23">
        <f>IF(B47="","",B47*'מחשבון'!$E$5)</f>
        <v/>
      </c>
      <c r="E47" s="23">
        <f>IF(B47="","",MIN(IF('מחשבון'!$B$8="שפיצר",'מחשבון'!$E$7-D47,'מחשבון'!$E$8),B47))</f>
        <v/>
      </c>
      <c r="F47" s="23">
        <f>IF(B47="","",MIN('מחשבון'!$B$9,B47-E47))</f>
        <v/>
      </c>
      <c r="G47" s="23">
        <f>IF(B47="","",MAX(B47-E47-F47,0))</f>
        <v/>
      </c>
    </row>
    <row r="48">
      <c r="A48" s="20">
        <f>IF(B48="","",A47+1)</f>
        <v/>
      </c>
      <c r="B48" s="21">
        <f>IF(OR(G47="",G47&lt;=0.005),"",G48)</f>
        <v/>
      </c>
      <c r="C48" s="21">
        <f>IF(B48="","",D48+E48+F48)</f>
        <v/>
      </c>
      <c r="D48" s="21">
        <f>IF(B48="","",B48*'מחשבון'!$E$5)</f>
        <v/>
      </c>
      <c r="E48" s="21">
        <f>IF(B48="","",MIN(IF('מחשבון'!$B$8="שפיצר",'מחשבון'!$E$7-D48,'מחשבון'!$E$8),B48))</f>
        <v/>
      </c>
      <c r="F48" s="21">
        <f>IF(B48="","",MIN('מחשבון'!$B$9,B48-E48))</f>
        <v/>
      </c>
      <c r="G48" s="21">
        <f>IF(B48="","",MAX(B48-E48-F48,0))</f>
        <v/>
      </c>
    </row>
    <row r="49">
      <c r="A49" s="22">
        <f>IF(B49="","",A48+1)</f>
        <v/>
      </c>
      <c r="B49" s="23">
        <f>IF(OR(G48="",G48&lt;=0.005),"",G49)</f>
        <v/>
      </c>
      <c r="C49" s="23">
        <f>IF(B49="","",D49+E49+F49)</f>
        <v/>
      </c>
      <c r="D49" s="23">
        <f>IF(B49="","",B49*'מחשבון'!$E$5)</f>
        <v/>
      </c>
      <c r="E49" s="23">
        <f>IF(B49="","",MIN(IF('מחשבון'!$B$8="שפיצר",'מחשבון'!$E$7-D49,'מחשבון'!$E$8),B49))</f>
        <v/>
      </c>
      <c r="F49" s="23">
        <f>IF(B49="","",MIN('מחשבון'!$B$9,B49-E49))</f>
        <v/>
      </c>
      <c r="G49" s="23">
        <f>IF(B49="","",MAX(B49-E49-F49,0))</f>
        <v/>
      </c>
    </row>
    <row r="50">
      <c r="A50" s="20">
        <f>IF(B50="","",A49+1)</f>
        <v/>
      </c>
      <c r="B50" s="21">
        <f>IF(OR(G49="",G49&lt;=0.005),"",G50)</f>
        <v/>
      </c>
      <c r="C50" s="21">
        <f>IF(B50="","",D50+E50+F50)</f>
        <v/>
      </c>
      <c r="D50" s="21">
        <f>IF(B50="","",B50*'מחשבון'!$E$5)</f>
        <v/>
      </c>
      <c r="E50" s="21">
        <f>IF(B50="","",MIN(IF('מחשבון'!$B$8="שפיצר",'מחשבון'!$E$7-D50,'מחשבון'!$E$8),B50))</f>
        <v/>
      </c>
      <c r="F50" s="21">
        <f>IF(B50="","",MIN('מחשבון'!$B$9,B50-E50))</f>
        <v/>
      </c>
      <c r="G50" s="21">
        <f>IF(B50="","",MAX(B50-E50-F50,0))</f>
        <v/>
      </c>
    </row>
    <row r="51">
      <c r="A51" s="22">
        <f>IF(B51="","",A50+1)</f>
        <v/>
      </c>
      <c r="B51" s="23">
        <f>IF(OR(G50="",G50&lt;=0.005),"",G51)</f>
        <v/>
      </c>
      <c r="C51" s="23">
        <f>IF(B51="","",D51+E51+F51)</f>
        <v/>
      </c>
      <c r="D51" s="23">
        <f>IF(B51="","",B51*'מחשבון'!$E$5)</f>
        <v/>
      </c>
      <c r="E51" s="23">
        <f>IF(B51="","",MIN(IF('מחשבון'!$B$8="שפיצר",'מחשבון'!$E$7-D51,'מחשבון'!$E$8),B51))</f>
        <v/>
      </c>
      <c r="F51" s="23">
        <f>IF(B51="","",MIN('מחשבון'!$B$9,B51-E51))</f>
        <v/>
      </c>
      <c r="G51" s="23">
        <f>IF(B51="","",MAX(B51-E51-F51,0))</f>
        <v/>
      </c>
    </row>
    <row r="52">
      <c r="A52" s="20">
        <f>IF(B52="","",A51+1)</f>
        <v/>
      </c>
      <c r="B52" s="21">
        <f>IF(OR(G51="",G51&lt;=0.005),"",G52)</f>
        <v/>
      </c>
      <c r="C52" s="21">
        <f>IF(B52="","",D52+E52+F52)</f>
        <v/>
      </c>
      <c r="D52" s="21">
        <f>IF(B52="","",B52*'מחשבון'!$E$5)</f>
        <v/>
      </c>
      <c r="E52" s="21">
        <f>IF(B52="","",MIN(IF('מחשבון'!$B$8="שפיצר",'מחשבון'!$E$7-D52,'מחשבון'!$E$8),B52))</f>
        <v/>
      </c>
      <c r="F52" s="21">
        <f>IF(B52="","",MIN('מחשבון'!$B$9,B52-E52))</f>
        <v/>
      </c>
      <c r="G52" s="21">
        <f>IF(B52="","",MAX(B52-E52-F52,0))</f>
        <v/>
      </c>
    </row>
    <row r="53">
      <c r="A53" s="22">
        <f>IF(B53="","",A52+1)</f>
        <v/>
      </c>
      <c r="B53" s="23">
        <f>IF(OR(G52="",G52&lt;=0.005),"",G53)</f>
        <v/>
      </c>
      <c r="C53" s="23">
        <f>IF(B53="","",D53+E53+F53)</f>
        <v/>
      </c>
      <c r="D53" s="23">
        <f>IF(B53="","",B53*'מחשבון'!$E$5)</f>
        <v/>
      </c>
      <c r="E53" s="23">
        <f>IF(B53="","",MIN(IF('מחשבון'!$B$8="שפיצר",'מחשבון'!$E$7-D53,'מחשבון'!$E$8),B53))</f>
        <v/>
      </c>
      <c r="F53" s="23">
        <f>IF(B53="","",MIN('מחשבון'!$B$9,B53-E53))</f>
        <v/>
      </c>
      <c r="G53" s="23">
        <f>IF(B53="","",MAX(B53-E53-F53,0))</f>
        <v/>
      </c>
    </row>
    <row r="54">
      <c r="A54" s="20">
        <f>IF(B54="","",A53+1)</f>
        <v/>
      </c>
      <c r="B54" s="21">
        <f>IF(OR(G53="",G53&lt;=0.005),"",G54)</f>
        <v/>
      </c>
      <c r="C54" s="21">
        <f>IF(B54="","",D54+E54+F54)</f>
        <v/>
      </c>
      <c r="D54" s="21">
        <f>IF(B54="","",B54*'מחשבון'!$E$5)</f>
        <v/>
      </c>
      <c r="E54" s="21">
        <f>IF(B54="","",MIN(IF('מחשבון'!$B$8="שפיצר",'מחשבון'!$E$7-D54,'מחשבון'!$E$8),B54))</f>
        <v/>
      </c>
      <c r="F54" s="21">
        <f>IF(B54="","",MIN('מחשבון'!$B$9,B54-E54))</f>
        <v/>
      </c>
      <c r="G54" s="21">
        <f>IF(B54="","",MAX(B54-E54-F54,0))</f>
        <v/>
      </c>
    </row>
    <row r="55">
      <c r="A55" s="22">
        <f>IF(B55="","",A54+1)</f>
        <v/>
      </c>
      <c r="B55" s="23">
        <f>IF(OR(G54="",G54&lt;=0.005),"",G55)</f>
        <v/>
      </c>
      <c r="C55" s="23">
        <f>IF(B55="","",D55+E55+F55)</f>
        <v/>
      </c>
      <c r="D55" s="23">
        <f>IF(B55="","",B55*'מחשבון'!$E$5)</f>
        <v/>
      </c>
      <c r="E55" s="23">
        <f>IF(B55="","",MIN(IF('מחשבון'!$B$8="שפיצר",'מחשבון'!$E$7-D55,'מחשבון'!$E$8),B55))</f>
        <v/>
      </c>
      <c r="F55" s="23">
        <f>IF(B55="","",MIN('מחשבון'!$B$9,B55-E55))</f>
        <v/>
      </c>
      <c r="G55" s="23">
        <f>IF(B55="","",MAX(B55-E55-F55,0))</f>
        <v/>
      </c>
    </row>
    <row r="56">
      <c r="A56" s="20">
        <f>IF(B56="","",A55+1)</f>
        <v/>
      </c>
      <c r="B56" s="21">
        <f>IF(OR(G55="",G55&lt;=0.005),"",G56)</f>
        <v/>
      </c>
      <c r="C56" s="21">
        <f>IF(B56="","",D56+E56+F56)</f>
        <v/>
      </c>
      <c r="D56" s="21">
        <f>IF(B56="","",B56*'מחשבון'!$E$5)</f>
        <v/>
      </c>
      <c r="E56" s="21">
        <f>IF(B56="","",MIN(IF('מחשבון'!$B$8="שפיצר",'מחשבון'!$E$7-D56,'מחשבון'!$E$8),B56))</f>
        <v/>
      </c>
      <c r="F56" s="21">
        <f>IF(B56="","",MIN('מחשבון'!$B$9,B56-E56))</f>
        <v/>
      </c>
      <c r="G56" s="21">
        <f>IF(B56="","",MAX(B56-E56-F56,0))</f>
        <v/>
      </c>
    </row>
    <row r="57">
      <c r="A57" s="22">
        <f>IF(B57="","",A56+1)</f>
        <v/>
      </c>
      <c r="B57" s="23">
        <f>IF(OR(G56="",G56&lt;=0.005),"",G57)</f>
        <v/>
      </c>
      <c r="C57" s="23">
        <f>IF(B57="","",D57+E57+F57)</f>
        <v/>
      </c>
      <c r="D57" s="23">
        <f>IF(B57="","",B57*'מחשבון'!$E$5)</f>
        <v/>
      </c>
      <c r="E57" s="23">
        <f>IF(B57="","",MIN(IF('מחשבון'!$B$8="שפיצר",'מחשבון'!$E$7-D57,'מחשבון'!$E$8),B57))</f>
        <v/>
      </c>
      <c r="F57" s="23">
        <f>IF(B57="","",MIN('מחשבון'!$B$9,B57-E57))</f>
        <v/>
      </c>
      <c r="G57" s="23">
        <f>IF(B57="","",MAX(B57-E57-F57,0))</f>
        <v/>
      </c>
    </row>
    <row r="58">
      <c r="A58" s="20">
        <f>IF(B58="","",A57+1)</f>
        <v/>
      </c>
      <c r="B58" s="21">
        <f>IF(OR(G57="",G57&lt;=0.005),"",G58)</f>
        <v/>
      </c>
      <c r="C58" s="21">
        <f>IF(B58="","",D58+E58+F58)</f>
        <v/>
      </c>
      <c r="D58" s="21">
        <f>IF(B58="","",B58*'מחשבון'!$E$5)</f>
        <v/>
      </c>
      <c r="E58" s="21">
        <f>IF(B58="","",MIN(IF('מחשבון'!$B$8="שפיצר",'מחשבון'!$E$7-D58,'מחשבון'!$E$8),B58))</f>
        <v/>
      </c>
      <c r="F58" s="21">
        <f>IF(B58="","",MIN('מחשבון'!$B$9,B58-E58))</f>
        <v/>
      </c>
      <c r="G58" s="21">
        <f>IF(B58="","",MAX(B58-E58-F58,0))</f>
        <v/>
      </c>
    </row>
    <row r="59">
      <c r="A59" s="22">
        <f>IF(B59="","",A58+1)</f>
        <v/>
      </c>
      <c r="B59" s="23">
        <f>IF(OR(G58="",G58&lt;=0.005),"",G59)</f>
        <v/>
      </c>
      <c r="C59" s="23">
        <f>IF(B59="","",D59+E59+F59)</f>
        <v/>
      </c>
      <c r="D59" s="23">
        <f>IF(B59="","",B59*'מחשבון'!$E$5)</f>
        <v/>
      </c>
      <c r="E59" s="23">
        <f>IF(B59="","",MIN(IF('מחשבון'!$B$8="שפיצר",'מחשבון'!$E$7-D59,'מחשבון'!$E$8),B59))</f>
        <v/>
      </c>
      <c r="F59" s="23">
        <f>IF(B59="","",MIN('מחשבון'!$B$9,B59-E59))</f>
        <v/>
      </c>
      <c r="G59" s="23">
        <f>IF(B59="","",MAX(B59-E59-F59,0))</f>
        <v/>
      </c>
    </row>
    <row r="60">
      <c r="A60" s="20">
        <f>IF(B60="","",A59+1)</f>
        <v/>
      </c>
      <c r="B60" s="21">
        <f>IF(OR(G59="",G59&lt;=0.005),"",G60)</f>
        <v/>
      </c>
      <c r="C60" s="21">
        <f>IF(B60="","",D60+E60+F60)</f>
        <v/>
      </c>
      <c r="D60" s="21">
        <f>IF(B60="","",B60*'מחשבון'!$E$5)</f>
        <v/>
      </c>
      <c r="E60" s="21">
        <f>IF(B60="","",MIN(IF('מחשבון'!$B$8="שפיצר",'מחשבון'!$E$7-D60,'מחשבון'!$E$8),B60))</f>
        <v/>
      </c>
      <c r="F60" s="21">
        <f>IF(B60="","",MIN('מחשבון'!$B$9,B60-E60))</f>
        <v/>
      </c>
      <c r="G60" s="21">
        <f>IF(B60="","",MAX(B60-E60-F60,0))</f>
        <v/>
      </c>
    </row>
    <row r="61">
      <c r="A61" s="22">
        <f>IF(B61="","",A60+1)</f>
        <v/>
      </c>
      <c r="B61" s="23">
        <f>IF(OR(G60="",G60&lt;=0.005),"",G61)</f>
        <v/>
      </c>
      <c r="C61" s="23">
        <f>IF(B61="","",D61+E61+F61)</f>
        <v/>
      </c>
      <c r="D61" s="23">
        <f>IF(B61="","",B61*'מחשבון'!$E$5)</f>
        <v/>
      </c>
      <c r="E61" s="23">
        <f>IF(B61="","",MIN(IF('מחשבון'!$B$8="שפיצר",'מחשבון'!$E$7-D61,'מחשבון'!$E$8),B61))</f>
        <v/>
      </c>
      <c r="F61" s="23">
        <f>IF(B61="","",MIN('מחשבון'!$B$9,B61-E61))</f>
        <v/>
      </c>
      <c r="G61" s="23">
        <f>IF(B61="","",MAX(B61-E61-F61,0))</f>
        <v/>
      </c>
    </row>
    <row r="62">
      <c r="A62" s="20">
        <f>IF(B62="","",A61+1)</f>
        <v/>
      </c>
      <c r="B62" s="21">
        <f>IF(OR(G61="",G61&lt;=0.005),"",G62)</f>
        <v/>
      </c>
      <c r="C62" s="21">
        <f>IF(B62="","",D62+E62+F62)</f>
        <v/>
      </c>
      <c r="D62" s="21">
        <f>IF(B62="","",B62*'מחשבון'!$E$5)</f>
        <v/>
      </c>
      <c r="E62" s="21">
        <f>IF(B62="","",MIN(IF('מחשבון'!$B$8="שפיצר",'מחשבון'!$E$7-D62,'מחשבון'!$E$8),B62))</f>
        <v/>
      </c>
      <c r="F62" s="21">
        <f>IF(B62="","",MIN('מחשבון'!$B$9,B62-E62))</f>
        <v/>
      </c>
      <c r="G62" s="21">
        <f>IF(B62="","",MAX(B62-E62-F62,0))</f>
        <v/>
      </c>
    </row>
    <row r="63">
      <c r="A63" s="22">
        <f>IF(B63="","",A62+1)</f>
        <v/>
      </c>
      <c r="B63" s="23">
        <f>IF(OR(G62="",G62&lt;=0.005),"",G63)</f>
        <v/>
      </c>
      <c r="C63" s="23">
        <f>IF(B63="","",D63+E63+F63)</f>
        <v/>
      </c>
      <c r="D63" s="23">
        <f>IF(B63="","",B63*'מחשבון'!$E$5)</f>
        <v/>
      </c>
      <c r="E63" s="23">
        <f>IF(B63="","",MIN(IF('מחשבון'!$B$8="שפיצר",'מחשבון'!$E$7-D63,'מחשבון'!$E$8),B63))</f>
        <v/>
      </c>
      <c r="F63" s="23">
        <f>IF(B63="","",MIN('מחשבון'!$B$9,B63-E63))</f>
        <v/>
      </c>
      <c r="G63" s="23">
        <f>IF(B63="","",MAX(B63-E63-F63,0))</f>
        <v/>
      </c>
    </row>
    <row r="64">
      <c r="A64" s="20">
        <f>IF(B64="","",A63+1)</f>
        <v/>
      </c>
      <c r="B64" s="21">
        <f>IF(OR(G63="",G63&lt;=0.005),"",G64)</f>
        <v/>
      </c>
      <c r="C64" s="21">
        <f>IF(B64="","",D64+E64+F64)</f>
        <v/>
      </c>
      <c r="D64" s="21">
        <f>IF(B64="","",B64*'מחשבון'!$E$5)</f>
        <v/>
      </c>
      <c r="E64" s="21">
        <f>IF(B64="","",MIN(IF('מחשבון'!$B$8="שפיצר",'מחשבון'!$E$7-D64,'מחשבון'!$E$8),B64))</f>
        <v/>
      </c>
      <c r="F64" s="21">
        <f>IF(B64="","",MIN('מחשבון'!$B$9,B64-E64))</f>
        <v/>
      </c>
      <c r="G64" s="21">
        <f>IF(B64="","",MAX(B64-E64-F64,0))</f>
        <v/>
      </c>
    </row>
    <row r="65">
      <c r="A65" s="22">
        <f>IF(B65="","",A64+1)</f>
        <v/>
      </c>
      <c r="B65" s="23">
        <f>IF(OR(G64="",G64&lt;=0.005),"",G65)</f>
        <v/>
      </c>
      <c r="C65" s="23">
        <f>IF(B65="","",D65+E65+F65)</f>
        <v/>
      </c>
      <c r="D65" s="23">
        <f>IF(B65="","",B65*'מחשבון'!$E$5)</f>
        <v/>
      </c>
      <c r="E65" s="23">
        <f>IF(B65="","",MIN(IF('מחשבון'!$B$8="שפיצר",'מחשבון'!$E$7-D65,'מחשבון'!$E$8),B65))</f>
        <v/>
      </c>
      <c r="F65" s="23">
        <f>IF(B65="","",MIN('מחשבון'!$B$9,B65-E65))</f>
        <v/>
      </c>
      <c r="G65" s="23">
        <f>IF(B65="","",MAX(B65-E65-F65,0))</f>
        <v/>
      </c>
    </row>
    <row r="66">
      <c r="A66" s="20">
        <f>IF(B66="","",A65+1)</f>
        <v/>
      </c>
      <c r="B66" s="21">
        <f>IF(OR(G65="",G65&lt;=0.005),"",G66)</f>
        <v/>
      </c>
      <c r="C66" s="21">
        <f>IF(B66="","",D66+E66+F66)</f>
        <v/>
      </c>
      <c r="D66" s="21">
        <f>IF(B66="","",B66*'מחשבון'!$E$5)</f>
        <v/>
      </c>
      <c r="E66" s="21">
        <f>IF(B66="","",MIN(IF('מחשבון'!$B$8="שפיצר",'מחשבון'!$E$7-D66,'מחשבון'!$E$8),B66))</f>
        <v/>
      </c>
      <c r="F66" s="21">
        <f>IF(B66="","",MIN('מחשבון'!$B$9,B66-E66))</f>
        <v/>
      </c>
      <c r="G66" s="21">
        <f>IF(B66="","",MAX(B66-E66-F66,0))</f>
        <v/>
      </c>
    </row>
    <row r="67">
      <c r="A67" s="22">
        <f>IF(B67="","",A66+1)</f>
        <v/>
      </c>
      <c r="B67" s="23">
        <f>IF(OR(G66="",G66&lt;=0.005),"",G67)</f>
        <v/>
      </c>
      <c r="C67" s="23">
        <f>IF(B67="","",D67+E67+F67)</f>
        <v/>
      </c>
      <c r="D67" s="23">
        <f>IF(B67="","",B67*'מחשבון'!$E$5)</f>
        <v/>
      </c>
      <c r="E67" s="23">
        <f>IF(B67="","",MIN(IF('מחשבון'!$B$8="שפיצר",'מחשבון'!$E$7-D67,'מחשבון'!$E$8),B67))</f>
        <v/>
      </c>
      <c r="F67" s="23">
        <f>IF(B67="","",MIN('מחשבון'!$B$9,B67-E67))</f>
        <v/>
      </c>
      <c r="G67" s="23">
        <f>IF(B67="","",MAX(B67-E67-F67,0))</f>
        <v/>
      </c>
    </row>
    <row r="68">
      <c r="A68" s="20">
        <f>IF(B68="","",A67+1)</f>
        <v/>
      </c>
      <c r="B68" s="21">
        <f>IF(OR(G67="",G67&lt;=0.005),"",G68)</f>
        <v/>
      </c>
      <c r="C68" s="21">
        <f>IF(B68="","",D68+E68+F68)</f>
        <v/>
      </c>
      <c r="D68" s="21">
        <f>IF(B68="","",B68*'מחשבון'!$E$5)</f>
        <v/>
      </c>
      <c r="E68" s="21">
        <f>IF(B68="","",MIN(IF('מחשבון'!$B$8="שפיצר",'מחשבון'!$E$7-D68,'מחשבון'!$E$8),B68))</f>
        <v/>
      </c>
      <c r="F68" s="21">
        <f>IF(B68="","",MIN('מחשבון'!$B$9,B68-E68))</f>
        <v/>
      </c>
      <c r="G68" s="21">
        <f>IF(B68="","",MAX(B68-E68-F68,0))</f>
        <v/>
      </c>
    </row>
    <row r="69">
      <c r="A69" s="22">
        <f>IF(B69="","",A68+1)</f>
        <v/>
      </c>
      <c r="B69" s="23">
        <f>IF(OR(G68="",G68&lt;=0.005),"",G69)</f>
        <v/>
      </c>
      <c r="C69" s="23">
        <f>IF(B69="","",D69+E69+F69)</f>
        <v/>
      </c>
      <c r="D69" s="23">
        <f>IF(B69="","",B69*'מחשבון'!$E$5)</f>
        <v/>
      </c>
      <c r="E69" s="23">
        <f>IF(B69="","",MIN(IF('מחשבון'!$B$8="שפיצר",'מחשבון'!$E$7-D69,'מחשבון'!$E$8),B69))</f>
        <v/>
      </c>
      <c r="F69" s="23">
        <f>IF(B69="","",MIN('מחשבון'!$B$9,B69-E69))</f>
        <v/>
      </c>
      <c r="G69" s="23">
        <f>IF(B69="","",MAX(B69-E69-F69,0))</f>
        <v/>
      </c>
    </row>
    <row r="70">
      <c r="A70" s="20">
        <f>IF(B70="","",A69+1)</f>
        <v/>
      </c>
      <c r="B70" s="21">
        <f>IF(OR(G69="",G69&lt;=0.005),"",G70)</f>
        <v/>
      </c>
      <c r="C70" s="21">
        <f>IF(B70="","",D70+E70+F70)</f>
        <v/>
      </c>
      <c r="D70" s="21">
        <f>IF(B70="","",B70*'מחשבון'!$E$5)</f>
        <v/>
      </c>
      <c r="E70" s="21">
        <f>IF(B70="","",MIN(IF('מחשבון'!$B$8="שפיצר",'מחשבון'!$E$7-D70,'מחשבון'!$E$8),B70))</f>
        <v/>
      </c>
      <c r="F70" s="21">
        <f>IF(B70="","",MIN('מחשבון'!$B$9,B70-E70))</f>
        <v/>
      </c>
      <c r="G70" s="21">
        <f>IF(B70="","",MAX(B70-E70-F70,0))</f>
        <v/>
      </c>
    </row>
    <row r="71">
      <c r="A71" s="22">
        <f>IF(B71="","",A70+1)</f>
        <v/>
      </c>
      <c r="B71" s="23">
        <f>IF(OR(G70="",G70&lt;=0.005),"",G71)</f>
        <v/>
      </c>
      <c r="C71" s="23">
        <f>IF(B71="","",D71+E71+F71)</f>
        <v/>
      </c>
      <c r="D71" s="23">
        <f>IF(B71="","",B71*'מחשבון'!$E$5)</f>
        <v/>
      </c>
      <c r="E71" s="23">
        <f>IF(B71="","",MIN(IF('מחשבון'!$B$8="שפיצר",'מחשבון'!$E$7-D71,'מחשבון'!$E$8),B71))</f>
        <v/>
      </c>
      <c r="F71" s="23">
        <f>IF(B71="","",MIN('מחשבון'!$B$9,B71-E71))</f>
        <v/>
      </c>
      <c r="G71" s="23">
        <f>IF(B71="","",MAX(B71-E71-F71,0))</f>
        <v/>
      </c>
    </row>
    <row r="72">
      <c r="A72" s="20">
        <f>IF(B72="","",A71+1)</f>
        <v/>
      </c>
      <c r="B72" s="21">
        <f>IF(OR(G71="",G71&lt;=0.005),"",G72)</f>
        <v/>
      </c>
      <c r="C72" s="21">
        <f>IF(B72="","",D72+E72+F72)</f>
        <v/>
      </c>
      <c r="D72" s="21">
        <f>IF(B72="","",B72*'מחשבון'!$E$5)</f>
        <v/>
      </c>
      <c r="E72" s="21">
        <f>IF(B72="","",MIN(IF('מחשבון'!$B$8="שפיצר",'מחשבון'!$E$7-D72,'מחשבון'!$E$8),B72))</f>
        <v/>
      </c>
      <c r="F72" s="21">
        <f>IF(B72="","",MIN('מחשבון'!$B$9,B72-E72))</f>
        <v/>
      </c>
      <c r="G72" s="21">
        <f>IF(B72="","",MAX(B72-E72-F72,0))</f>
        <v/>
      </c>
    </row>
    <row r="73">
      <c r="A73" s="22">
        <f>IF(B73="","",A72+1)</f>
        <v/>
      </c>
      <c r="B73" s="23">
        <f>IF(OR(G72="",G72&lt;=0.005),"",G73)</f>
        <v/>
      </c>
      <c r="C73" s="23">
        <f>IF(B73="","",D73+E73+F73)</f>
        <v/>
      </c>
      <c r="D73" s="23">
        <f>IF(B73="","",B73*'מחשבון'!$E$5)</f>
        <v/>
      </c>
      <c r="E73" s="23">
        <f>IF(B73="","",MIN(IF('מחשבון'!$B$8="שפיצר",'מחשבון'!$E$7-D73,'מחשבון'!$E$8),B73))</f>
        <v/>
      </c>
      <c r="F73" s="23">
        <f>IF(B73="","",MIN('מחשבון'!$B$9,B73-E73))</f>
        <v/>
      </c>
      <c r="G73" s="23">
        <f>IF(B73="","",MAX(B73-E73-F73,0))</f>
        <v/>
      </c>
    </row>
    <row r="74">
      <c r="A74" s="20">
        <f>IF(B74="","",A73+1)</f>
        <v/>
      </c>
      <c r="B74" s="21">
        <f>IF(OR(G73="",G73&lt;=0.005),"",G74)</f>
        <v/>
      </c>
      <c r="C74" s="21">
        <f>IF(B74="","",D74+E74+F74)</f>
        <v/>
      </c>
      <c r="D74" s="21">
        <f>IF(B74="","",B74*'מחשבון'!$E$5)</f>
        <v/>
      </c>
      <c r="E74" s="21">
        <f>IF(B74="","",MIN(IF('מחשבון'!$B$8="שפיצר",'מחשבון'!$E$7-D74,'מחשבון'!$E$8),B74))</f>
        <v/>
      </c>
      <c r="F74" s="21">
        <f>IF(B74="","",MIN('מחשבון'!$B$9,B74-E74))</f>
        <v/>
      </c>
      <c r="G74" s="21">
        <f>IF(B74="","",MAX(B74-E74-F74,0))</f>
        <v/>
      </c>
    </row>
    <row r="75">
      <c r="A75" s="22">
        <f>IF(B75="","",A74+1)</f>
        <v/>
      </c>
      <c r="B75" s="23">
        <f>IF(OR(G74="",G74&lt;=0.005),"",G75)</f>
        <v/>
      </c>
      <c r="C75" s="23">
        <f>IF(B75="","",D75+E75+F75)</f>
        <v/>
      </c>
      <c r="D75" s="23">
        <f>IF(B75="","",B75*'מחשבון'!$E$5)</f>
        <v/>
      </c>
      <c r="E75" s="23">
        <f>IF(B75="","",MIN(IF('מחשבון'!$B$8="שפיצר",'מחשבון'!$E$7-D75,'מחשבון'!$E$8),B75))</f>
        <v/>
      </c>
      <c r="F75" s="23">
        <f>IF(B75="","",MIN('מחשבון'!$B$9,B75-E75))</f>
        <v/>
      </c>
      <c r="G75" s="23">
        <f>IF(B75="","",MAX(B75-E75-F75,0))</f>
        <v/>
      </c>
    </row>
    <row r="76">
      <c r="A76" s="20">
        <f>IF(B76="","",A75+1)</f>
        <v/>
      </c>
      <c r="B76" s="21">
        <f>IF(OR(G75="",G75&lt;=0.005),"",G76)</f>
        <v/>
      </c>
      <c r="C76" s="21">
        <f>IF(B76="","",D76+E76+F76)</f>
        <v/>
      </c>
      <c r="D76" s="21">
        <f>IF(B76="","",B76*'מחשבון'!$E$5)</f>
        <v/>
      </c>
      <c r="E76" s="21">
        <f>IF(B76="","",MIN(IF('מחשבון'!$B$8="שפיצר",'מחשבון'!$E$7-D76,'מחשבון'!$E$8),B76))</f>
        <v/>
      </c>
      <c r="F76" s="21">
        <f>IF(B76="","",MIN('מחשבון'!$B$9,B76-E76))</f>
        <v/>
      </c>
      <c r="G76" s="21">
        <f>IF(B76="","",MAX(B76-E76-F76,0))</f>
        <v/>
      </c>
    </row>
    <row r="77">
      <c r="A77" s="22">
        <f>IF(B77="","",A76+1)</f>
        <v/>
      </c>
      <c r="B77" s="23">
        <f>IF(OR(G76="",G76&lt;=0.005),"",G77)</f>
        <v/>
      </c>
      <c r="C77" s="23">
        <f>IF(B77="","",D77+E77+F77)</f>
        <v/>
      </c>
      <c r="D77" s="23">
        <f>IF(B77="","",B77*'מחשבון'!$E$5)</f>
        <v/>
      </c>
      <c r="E77" s="23">
        <f>IF(B77="","",MIN(IF('מחשבון'!$B$8="שפיצר",'מחשבון'!$E$7-D77,'מחשבון'!$E$8),B77))</f>
        <v/>
      </c>
      <c r="F77" s="23">
        <f>IF(B77="","",MIN('מחשבון'!$B$9,B77-E77))</f>
        <v/>
      </c>
      <c r="G77" s="23">
        <f>IF(B77="","",MAX(B77-E77-F77,0))</f>
        <v/>
      </c>
    </row>
    <row r="78">
      <c r="A78" s="20">
        <f>IF(B78="","",A77+1)</f>
        <v/>
      </c>
      <c r="B78" s="21">
        <f>IF(OR(G77="",G77&lt;=0.005),"",G78)</f>
        <v/>
      </c>
      <c r="C78" s="21">
        <f>IF(B78="","",D78+E78+F78)</f>
        <v/>
      </c>
      <c r="D78" s="21">
        <f>IF(B78="","",B78*'מחשבון'!$E$5)</f>
        <v/>
      </c>
      <c r="E78" s="21">
        <f>IF(B78="","",MIN(IF('מחשבון'!$B$8="שפיצר",'מחשבון'!$E$7-D78,'מחשבון'!$E$8),B78))</f>
        <v/>
      </c>
      <c r="F78" s="21">
        <f>IF(B78="","",MIN('מחשבון'!$B$9,B78-E78))</f>
        <v/>
      </c>
      <c r="G78" s="21">
        <f>IF(B78="","",MAX(B78-E78-F78,0))</f>
        <v/>
      </c>
    </row>
    <row r="79">
      <c r="A79" s="22">
        <f>IF(B79="","",A78+1)</f>
        <v/>
      </c>
      <c r="B79" s="23">
        <f>IF(OR(G78="",G78&lt;=0.005),"",G79)</f>
        <v/>
      </c>
      <c r="C79" s="23">
        <f>IF(B79="","",D79+E79+F79)</f>
        <v/>
      </c>
      <c r="D79" s="23">
        <f>IF(B79="","",B79*'מחשבון'!$E$5)</f>
        <v/>
      </c>
      <c r="E79" s="23">
        <f>IF(B79="","",MIN(IF('מחשבון'!$B$8="שפיצר",'מחשבון'!$E$7-D79,'מחשבון'!$E$8),B79))</f>
        <v/>
      </c>
      <c r="F79" s="23">
        <f>IF(B79="","",MIN('מחשבון'!$B$9,B79-E79))</f>
        <v/>
      </c>
      <c r="G79" s="23">
        <f>IF(B79="","",MAX(B79-E79-F79,0))</f>
        <v/>
      </c>
    </row>
    <row r="80">
      <c r="A80" s="20">
        <f>IF(B80="","",A79+1)</f>
        <v/>
      </c>
      <c r="B80" s="21">
        <f>IF(OR(G79="",G79&lt;=0.005),"",G80)</f>
        <v/>
      </c>
      <c r="C80" s="21">
        <f>IF(B80="","",D80+E80+F80)</f>
        <v/>
      </c>
      <c r="D80" s="21">
        <f>IF(B80="","",B80*'מחשבון'!$E$5)</f>
        <v/>
      </c>
      <c r="E80" s="21">
        <f>IF(B80="","",MIN(IF('מחשבון'!$B$8="שפיצר",'מחשבון'!$E$7-D80,'מחשבון'!$E$8),B80))</f>
        <v/>
      </c>
      <c r="F80" s="21">
        <f>IF(B80="","",MIN('מחשבון'!$B$9,B80-E80))</f>
        <v/>
      </c>
      <c r="G80" s="21">
        <f>IF(B80="","",MAX(B80-E80-F80,0))</f>
        <v/>
      </c>
    </row>
    <row r="81">
      <c r="A81" s="22">
        <f>IF(B81="","",A80+1)</f>
        <v/>
      </c>
      <c r="B81" s="23">
        <f>IF(OR(G80="",G80&lt;=0.005),"",G81)</f>
        <v/>
      </c>
      <c r="C81" s="23">
        <f>IF(B81="","",D81+E81+F81)</f>
        <v/>
      </c>
      <c r="D81" s="23">
        <f>IF(B81="","",B81*'מחשבון'!$E$5)</f>
        <v/>
      </c>
      <c r="E81" s="23">
        <f>IF(B81="","",MIN(IF('מחשבון'!$B$8="שפיצר",'מחשבון'!$E$7-D81,'מחשבון'!$E$8),B81))</f>
        <v/>
      </c>
      <c r="F81" s="23">
        <f>IF(B81="","",MIN('מחשבון'!$B$9,B81-E81))</f>
        <v/>
      </c>
      <c r="G81" s="23">
        <f>IF(B81="","",MAX(B81-E81-F81,0))</f>
        <v/>
      </c>
    </row>
    <row r="82">
      <c r="A82" s="20">
        <f>IF(B82="","",A81+1)</f>
        <v/>
      </c>
      <c r="B82" s="21">
        <f>IF(OR(G81="",G81&lt;=0.005),"",G82)</f>
        <v/>
      </c>
      <c r="C82" s="21">
        <f>IF(B82="","",D82+E82+F82)</f>
        <v/>
      </c>
      <c r="D82" s="21">
        <f>IF(B82="","",B82*'מחשבון'!$E$5)</f>
        <v/>
      </c>
      <c r="E82" s="21">
        <f>IF(B82="","",MIN(IF('מחשבון'!$B$8="שפיצר",'מחשבון'!$E$7-D82,'מחשבון'!$E$8),B82))</f>
        <v/>
      </c>
      <c r="F82" s="21">
        <f>IF(B82="","",MIN('מחשבון'!$B$9,B82-E82))</f>
        <v/>
      </c>
      <c r="G82" s="21">
        <f>IF(B82="","",MAX(B82-E82-F82,0))</f>
        <v/>
      </c>
    </row>
    <row r="83">
      <c r="A83" s="22">
        <f>IF(B83="","",A82+1)</f>
        <v/>
      </c>
      <c r="B83" s="23">
        <f>IF(OR(G82="",G82&lt;=0.005),"",G83)</f>
        <v/>
      </c>
      <c r="C83" s="23">
        <f>IF(B83="","",D83+E83+F83)</f>
        <v/>
      </c>
      <c r="D83" s="23">
        <f>IF(B83="","",B83*'מחשבון'!$E$5)</f>
        <v/>
      </c>
      <c r="E83" s="23">
        <f>IF(B83="","",MIN(IF('מחשבון'!$B$8="שפיצר",'מחשבון'!$E$7-D83,'מחשבון'!$E$8),B83))</f>
        <v/>
      </c>
      <c r="F83" s="23">
        <f>IF(B83="","",MIN('מחשבון'!$B$9,B83-E83))</f>
        <v/>
      </c>
      <c r="G83" s="23">
        <f>IF(B83="","",MAX(B83-E83-F83,0))</f>
        <v/>
      </c>
    </row>
    <row r="84">
      <c r="A84" s="20">
        <f>IF(B84="","",A83+1)</f>
        <v/>
      </c>
      <c r="B84" s="21">
        <f>IF(OR(G83="",G83&lt;=0.005),"",G84)</f>
        <v/>
      </c>
      <c r="C84" s="21">
        <f>IF(B84="","",D84+E84+F84)</f>
        <v/>
      </c>
      <c r="D84" s="21">
        <f>IF(B84="","",B84*'מחשבון'!$E$5)</f>
        <v/>
      </c>
      <c r="E84" s="21">
        <f>IF(B84="","",MIN(IF('מחשבון'!$B$8="שפיצר",'מחשבון'!$E$7-D84,'מחשבון'!$E$8),B84))</f>
        <v/>
      </c>
      <c r="F84" s="21">
        <f>IF(B84="","",MIN('מחשבון'!$B$9,B84-E84))</f>
        <v/>
      </c>
      <c r="G84" s="21">
        <f>IF(B84="","",MAX(B84-E84-F84,0))</f>
        <v/>
      </c>
    </row>
    <row r="85">
      <c r="A85" s="22">
        <f>IF(B85="","",A84+1)</f>
        <v/>
      </c>
      <c r="B85" s="23">
        <f>IF(OR(G84="",G84&lt;=0.005),"",G85)</f>
        <v/>
      </c>
      <c r="C85" s="23">
        <f>IF(B85="","",D85+E85+F85)</f>
        <v/>
      </c>
      <c r="D85" s="23">
        <f>IF(B85="","",B85*'מחשבון'!$E$5)</f>
        <v/>
      </c>
      <c r="E85" s="23">
        <f>IF(B85="","",MIN(IF('מחשבון'!$B$8="שפיצר",'מחשבון'!$E$7-D85,'מחשבון'!$E$8),B85))</f>
        <v/>
      </c>
      <c r="F85" s="23">
        <f>IF(B85="","",MIN('מחשבון'!$B$9,B85-E85))</f>
        <v/>
      </c>
      <c r="G85" s="23">
        <f>IF(B85="","",MAX(B85-E85-F85,0))</f>
        <v/>
      </c>
    </row>
    <row r="86">
      <c r="A86" s="20">
        <f>IF(B86="","",A85+1)</f>
        <v/>
      </c>
      <c r="B86" s="21">
        <f>IF(OR(G85="",G85&lt;=0.005),"",G86)</f>
        <v/>
      </c>
      <c r="C86" s="21">
        <f>IF(B86="","",D86+E86+F86)</f>
        <v/>
      </c>
      <c r="D86" s="21">
        <f>IF(B86="","",B86*'מחשבון'!$E$5)</f>
        <v/>
      </c>
      <c r="E86" s="21">
        <f>IF(B86="","",MIN(IF('מחשבון'!$B$8="שפיצר",'מחשבון'!$E$7-D86,'מחשבון'!$E$8),B86))</f>
        <v/>
      </c>
      <c r="F86" s="21">
        <f>IF(B86="","",MIN('מחשבון'!$B$9,B86-E86))</f>
        <v/>
      </c>
      <c r="G86" s="21">
        <f>IF(B86="","",MAX(B86-E86-F86,0))</f>
        <v/>
      </c>
    </row>
    <row r="87">
      <c r="A87" s="22">
        <f>IF(B87="","",A86+1)</f>
        <v/>
      </c>
      <c r="B87" s="23">
        <f>IF(OR(G86="",G86&lt;=0.005),"",G87)</f>
        <v/>
      </c>
      <c r="C87" s="23">
        <f>IF(B87="","",D87+E87+F87)</f>
        <v/>
      </c>
      <c r="D87" s="23">
        <f>IF(B87="","",B87*'מחשבון'!$E$5)</f>
        <v/>
      </c>
      <c r="E87" s="23">
        <f>IF(B87="","",MIN(IF('מחשבון'!$B$8="שפיצר",'מחשבון'!$E$7-D87,'מחשבון'!$E$8),B87))</f>
        <v/>
      </c>
      <c r="F87" s="23">
        <f>IF(B87="","",MIN('מחשבון'!$B$9,B87-E87))</f>
        <v/>
      </c>
      <c r="G87" s="23">
        <f>IF(B87="","",MAX(B87-E87-F87,0))</f>
        <v/>
      </c>
    </row>
    <row r="88">
      <c r="A88" s="20">
        <f>IF(B88="","",A87+1)</f>
        <v/>
      </c>
      <c r="B88" s="21">
        <f>IF(OR(G87="",G87&lt;=0.005),"",G88)</f>
        <v/>
      </c>
      <c r="C88" s="21">
        <f>IF(B88="","",D88+E88+F88)</f>
        <v/>
      </c>
      <c r="D88" s="21">
        <f>IF(B88="","",B88*'מחשבון'!$E$5)</f>
        <v/>
      </c>
      <c r="E88" s="21">
        <f>IF(B88="","",MIN(IF('מחשבון'!$B$8="שפיצר",'מחשבון'!$E$7-D88,'מחשבון'!$E$8),B88))</f>
        <v/>
      </c>
      <c r="F88" s="21">
        <f>IF(B88="","",MIN('מחשבון'!$B$9,B88-E88))</f>
        <v/>
      </c>
      <c r="G88" s="21">
        <f>IF(B88="","",MAX(B88-E88-F88,0))</f>
        <v/>
      </c>
    </row>
    <row r="89">
      <c r="A89" s="22">
        <f>IF(B89="","",A88+1)</f>
        <v/>
      </c>
      <c r="B89" s="23">
        <f>IF(OR(G88="",G88&lt;=0.005),"",G89)</f>
        <v/>
      </c>
      <c r="C89" s="23">
        <f>IF(B89="","",D89+E89+F89)</f>
        <v/>
      </c>
      <c r="D89" s="23">
        <f>IF(B89="","",B89*'מחשבון'!$E$5)</f>
        <v/>
      </c>
      <c r="E89" s="23">
        <f>IF(B89="","",MIN(IF('מחשבון'!$B$8="שפיצר",'מחשבון'!$E$7-D89,'מחשבון'!$E$8),B89))</f>
        <v/>
      </c>
      <c r="F89" s="23">
        <f>IF(B89="","",MIN('מחשבון'!$B$9,B89-E89))</f>
        <v/>
      </c>
      <c r="G89" s="23">
        <f>IF(B89="","",MAX(B89-E89-F89,0))</f>
        <v/>
      </c>
    </row>
    <row r="90">
      <c r="A90" s="20">
        <f>IF(B90="","",A89+1)</f>
        <v/>
      </c>
      <c r="B90" s="21">
        <f>IF(OR(G89="",G89&lt;=0.005),"",G90)</f>
        <v/>
      </c>
      <c r="C90" s="21">
        <f>IF(B90="","",D90+E90+F90)</f>
        <v/>
      </c>
      <c r="D90" s="21">
        <f>IF(B90="","",B90*'מחשבון'!$E$5)</f>
        <v/>
      </c>
      <c r="E90" s="21">
        <f>IF(B90="","",MIN(IF('מחשבון'!$B$8="שפיצר",'מחשבון'!$E$7-D90,'מחשבון'!$E$8),B90))</f>
        <v/>
      </c>
      <c r="F90" s="21">
        <f>IF(B90="","",MIN('מחשבון'!$B$9,B90-E90))</f>
        <v/>
      </c>
      <c r="G90" s="21">
        <f>IF(B90="","",MAX(B90-E90-F90,0))</f>
        <v/>
      </c>
    </row>
    <row r="91">
      <c r="A91" s="22">
        <f>IF(B91="","",A90+1)</f>
        <v/>
      </c>
      <c r="B91" s="23">
        <f>IF(OR(G90="",G90&lt;=0.005),"",G91)</f>
        <v/>
      </c>
      <c r="C91" s="23">
        <f>IF(B91="","",D91+E91+F91)</f>
        <v/>
      </c>
      <c r="D91" s="23">
        <f>IF(B91="","",B91*'מחשבון'!$E$5)</f>
        <v/>
      </c>
      <c r="E91" s="23">
        <f>IF(B91="","",MIN(IF('מחשבון'!$B$8="שפיצר",'מחשבון'!$E$7-D91,'מחשבון'!$E$8),B91))</f>
        <v/>
      </c>
      <c r="F91" s="23">
        <f>IF(B91="","",MIN('מחשבון'!$B$9,B91-E91))</f>
        <v/>
      </c>
      <c r="G91" s="23">
        <f>IF(B91="","",MAX(B91-E91-F91,0))</f>
        <v/>
      </c>
    </row>
    <row r="92">
      <c r="A92" s="20">
        <f>IF(B92="","",A91+1)</f>
        <v/>
      </c>
      <c r="B92" s="21">
        <f>IF(OR(G91="",G91&lt;=0.005),"",G92)</f>
        <v/>
      </c>
      <c r="C92" s="21">
        <f>IF(B92="","",D92+E92+F92)</f>
        <v/>
      </c>
      <c r="D92" s="21">
        <f>IF(B92="","",B92*'מחשבון'!$E$5)</f>
        <v/>
      </c>
      <c r="E92" s="21">
        <f>IF(B92="","",MIN(IF('מחשבון'!$B$8="שפיצר",'מחשבון'!$E$7-D92,'מחשבון'!$E$8),B92))</f>
        <v/>
      </c>
      <c r="F92" s="21">
        <f>IF(B92="","",MIN('מחשבון'!$B$9,B92-E92))</f>
        <v/>
      </c>
      <c r="G92" s="21">
        <f>IF(B92="","",MAX(B92-E92-F92,0))</f>
        <v/>
      </c>
    </row>
    <row r="93">
      <c r="A93" s="22">
        <f>IF(B93="","",A92+1)</f>
        <v/>
      </c>
      <c r="B93" s="23">
        <f>IF(OR(G92="",G92&lt;=0.005),"",G93)</f>
        <v/>
      </c>
      <c r="C93" s="23">
        <f>IF(B93="","",D93+E93+F93)</f>
        <v/>
      </c>
      <c r="D93" s="23">
        <f>IF(B93="","",B93*'מחשבון'!$E$5)</f>
        <v/>
      </c>
      <c r="E93" s="23">
        <f>IF(B93="","",MIN(IF('מחשבון'!$B$8="שפיצר",'מחשבון'!$E$7-D93,'מחשבון'!$E$8),B93))</f>
        <v/>
      </c>
      <c r="F93" s="23">
        <f>IF(B93="","",MIN('מחשבון'!$B$9,B93-E93))</f>
        <v/>
      </c>
      <c r="G93" s="23">
        <f>IF(B93="","",MAX(B93-E93-F93,0))</f>
        <v/>
      </c>
    </row>
    <row r="94">
      <c r="A94" s="20">
        <f>IF(B94="","",A93+1)</f>
        <v/>
      </c>
      <c r="B94" s="21">
        <f>IF(OR(G93="",G93&lt;=0.005),"",G94)</f>
        <v/>
      </c>
      <c r="C94" s="21">
        <f>IF(B94="","",D94+E94+F94)</f>
        <v/>
      </c>
      <c r="D94" s="21">
        <f>IF(B94="","",B94*'מחשבון'!$E$5)</f>
        <v/>
      </c>
      <c r="E94" s="21">
        <f>IF(B94="","",MIN(IF('מחשבון'!$B$8="שפיצר",'מחשבון'!$E$7-D94,'מחשבון'!$E$8),B94))</f>
        <v/>
      </c>
      <c r="F94" s="21">
        <f>IF(B94="","",MIN('מחשבון'!$B$9,B94-E94))</f>
        <v/>
      </c>
      <c r="G94" s="21">
        <f>IF(B94="","",MAX(B94-E94-F94,0))</f>
        <v/>
      </c>
    </row>
    <row r="95">
      <c r="A95" s="22">
        <f>IF(B95="","",A94+1)</f>
        <v/>
      </c>
      <c r="B95" s="23">
        <f>IF(OR(G94="",G94&lt;=0.005),"",G95)</f>
        <v/>
      </c>
      <c r="C95" s="23">
        <f>IF(B95="","",D95+E95+F95)</f>
        <v/>
      </c>
      <c r="D95" s="23">
        <f>IF(B95="","",B95*'מחשבון'!$E$5)</f>
        <v/>
      </c>
      <c r="E95" s="23">
        <f>IF(B95="","",MIN(IF('מחשבון'!$B$8="שפיצר",'מחשבון'!$E$7-D95,'מחשבון'!$E$8),B95))</f>
        <v/>
      </c>
      <c r="F95" s="23">
        <f>IF(B95="","",MIN('מחשבון'!$B$9,B95-E95))</f>
        <v/>
      </c>
      <c r="G95" s="23">
        <f>IF(B95="","",MAX(B95-E95-F95,0))</f>
        <v/>
      </c>
    </row>
    <row r="96">
      <c r="A96" s="20">
        <f>IF(B96="","",A95+1)</f>
        <v/>
      </c>
      <c r="B96" s="21">
        <f>IF(OR(G95="",G95&lt;=0.005),"",G96)</f>
        <v/>
      </c>
      <c r="C96" s="21">
        <f>IF(B96="","",D96+E96+F96)</f>
        <v/>
      </c>
      <c r="D96" s="21">
        <f>IF(B96="","",B96*'מחשבון'!$E$5)</f>
        <v/>
      </c>
      <c r="E96" s="21">
        <f>IF(B96="","",MIN(IF('מחשבון'!$B$8="שפיצר",'מחשבון'!$E$7-D96,'מחשבון'!$E$8),B96))</f>
        <v/>
      </c>
      <c r="F96" s="21">
        <f>IF(B96="","",MIN('מחשבון'!$B$9,B96-E96))</f>
        <v/>
      </c>
      <c r="G96" s="21">
        <f>IF(B96="","",MAX(B96-E96-F96,0))</f>
        <v/>
      </c>
    </row>
    <row r="97">
      <c r="A97" s="22">
        <f>IF(B97="","",A96+1)</f>
        <v/>
      </c>
      <c r="B97" s="23">
        <f>IF(OR(G96="",G96&lt;=0.005),"",G97)</f>
        <v/>
      </c>
      <c r="C97" s="23">
        <f>IF(B97="","",D97+E97+F97)</f>
        <v/>
      </c>
      <c r="D97" s="23">
        <f>IF(B97="","",B97*'מחשבון'!$E$5)</f>
        <v/>
      </c>
      <c r="E97" s="23">
        <f>IF(B97="","",MIN(IF('מחשבון'!$B$8="שפיצר",'מחשבון'!$E$7-D97,'מחשבון'!$E$8),B97))</f>
        <v/>
      </c>
      <c r="F97" s="23">
        <f>IF(B97="","",MIN('מחשבון'!$B$9,B97-E97))</f>
        <v/>
      </c>
      <c r="G97" s="23">
        <f>IF(B97="","",MAX(B97-E97-F97,0))</f>
        <v/>
      </c>
    </row>
    <row r="98">
      <c r="A98" s="20">
        <f>IF(B98="","",A97+1)</f>
        <v/>
      </c>
      <c r="B98" s="21">
        <f>IF(OR(G97="",G97&lt;=0.005),"",G98)</f>
        <v/>
      </c>
      <c r="C98" s="21">
        <f>IF(B98="","",D98+E98+F98)</f>
        <v/>
      </c>
      <c r="D98" s="21">
        <f>IF(B98="","",B98*'מחשבון'!$E$5)</f>
        <v/>
      </c>
      <c r="E98" s="21">
        <f>IF(B98="","",MIN(IF('מחשבון'!$B$8="שפיצר",'מחשבון'!$E$7-D98,'מחשבון'!$E$8),B98))</f>
        <v/>
      </c>
      <c r="F98" s="21">
        <f>IF(B98="","",MIN('מחשבון'!$B$9,B98-E98))</f>
        <v/>
      </c>
      <c r="G98" s="21">
        <f>IF(B98="","",MAX(B98-E98-F98,0))</f>
        <v/>
      </c>
    </row>
    <row r="99">
      <c r="A99" s="22">
        <f>IF(B99="","",A98+1)</f>
        <v/>
      </c>
      <c r="B99" s="23">
        <f>IF(OR(G98="",G98&lt;=0.005),"",G99)</f>
        <v/>
      </c>
      <c r="C99" s="23">
        <f>IF(B99="","",D99+E99+F99)</f>
        <v/>
      </c>
      <c r="D99" s="23">
        <f>IF(B99="","",B99*'מחשבון'!$E$5)</f>
        <v/>
      </c>
      <c r="E99" s="23">
        <f>IF(B99="","",MIN(IF('מחשבון'!$B$8="שפיצר",'מחשבון'!$E$7-D99,'מחשבון'!$E$8),B99))</f>
        <v/>
      </c>
      <c r="F99" s="23">
        <f>IF(B99="","",MIN('מחשבון'!$B$9,B99-E99))</f>
        <v/>
      </c>
      <c r="G99" s="23">
        <f>IF(B99="","",MAX(B99-E99-F99,0))</f>
        <v/>
      </c>
    </row>
    <row r="100">
      <c r="A100" s="20">
        <f>IF(B100="","",A99+1)</f>
        <v/>
      </c>
      <c r="B100" s="21">
        <f>IF(OR(G99="",G99&lt;=0.005),"",G100)</f>
        <v/>
      </c>
      <c r="C100" s="21">
        <f>IF(B100="","",D100+E100+F100)</f>
        <v/>
      </c>
      <c r="D100" s="21">
        <f>IF(B100="","",B100*'מחשבון'!$E$5)</f>
        <v/>
      </c>
      <c r="E100" s="21">
        <f>IF(B100="","",MIN(IF('מחשבון'!$B$8="שפיצר",'מחשבון'!$E$7-D100,'מחשבון'!$E$8),B100))</f>
        <v/>
      </c>
      <c r="F100" s="21">
        <f>IF(B100="","",MIN('מחשבון'!$B$9,B100-E100))</f>
        <v/>
      </c>
      <c r="G100" s="21">
        <f>IF(B100="","",MAX(B100-E100-F100,0))</f>
        <v/>
      </c>
    </row>
    <row r="101">
      <c r="A101" s="22">
        <f>IF(B101="","",A100+1)</f>
        <v/>
      </c>
      <c r="B101" s="23">
        <f>IF(OR(G100="",G100&lt;=0.005),"",G101)</f>
        <v/>
      </c>
      <c r="C101" s="23">
        <f>IF(B101="","",D101+E101+F101)</f>
        <v/>
      </c>
      <c r="D101" s="23">
        <f>IF(B101="","",B101*'מחשבון'!$E$5)</f>
        <v/>
      </c>
      <c r="E101" s="23">
        <f>IF(B101="","",MIN(IF('מחשבון'!$B$8="שפיצר",'מחשבון'!$E$7-D101,'מחשבון'!$E$8),B101))</f>
        <v/>
      </c>
      <c r="F101" s="23">
        <f>IF(B101="","",MIN('מחשבון'!$B$9,B101-E101))</f>
        <v/>
      </c>
      <c r="G101" s="23">
        <f>IF(B101="","",MAX(B101-E101-F101,0))</f>
        <v/>
      </c>
    </row>
    <row r="102">
      <c r="A102" s="20">
        <f>IF(B102="","",A101+1)</f>
        <v/>
      </c>
      <c r="B102" s="21">
        <f>IF(OR(G101="",G101&lt;=0.005),"",G102)</f>
        <v/>
      </c>
      <c r="C102" s="21">
        <f>IF(B102="","",D102+E102+F102)</f>
        <v/>
      </c>
      <c r="D102" s="21">
        <f>IF(B102="","",B102*'מחשבון'!$E$5)</f>
        <v/>
      </c>
      <c r="E102" s="21">
        <f>IF(B102="","",MIN(IF('מחשבון'!$B$8="שפיצר",'מחשבון'!$E$7-D102,'מחשבון'!$E$8),B102))</f>
        <v/>
      </c>
      <c r="F102" s="21">
        <f>IF(B102="","",MIN('מחשבון'!$B$9,B102-E102))</f>
        <v/>
      </c>
      <c r="G102" s="21">
        <f>IF(B102="","",MAX(B102-E102-F102,0))</f>
        <v/>
      </c>
    </row>
    <row r="103">
      <c r="A103" s="22">
        <f>IF(B103="","",A102+1)</f>
        <v/>
      </c>
      <c r="B103" s="23">
        <f>IF(OR(G102="",G102&lt;=0.005),"",G103)</f>
        <v/>
      </c>
      <c r="C103" s="23">
        <f>IF(B103="","",D103+E103+F103)</f>
        <v/>
      </c>
      <c r="D103" s="23">
        <f>IF(B103="","",B103*'מחשבון'!$E$5)</f>
        <v/>
      </c>
      <c r="E103" s="23">
        <f>IF(B103="","",MIN(IF('מחשבון'!$B$8="שפיצר",'מחשבון'!$E$7-D103,'מחשבון'!$E$8),B103))</f>
        <v/>
      </c>
      <c r="F103" s="23">
        <f>IF(B103="","",MIN('מחשבון'!$B$9,B103-E103))</f>
        <v/>
      </c>
      <c r="G103" s="23">
        <f>IF(B103="","",MAX(B103-E103-F103,0))</f>
        <v/>
      </c>
    </row>
    <row r="104">
      <c r="A104" s="20">
        <f>IF(B104="","",A103+1)</f>
        <v/>
      </c>
      <c r="B104" s="21">
        <f>IF(OR(G103="",G103&lt;=0.005),"",G104)</f>
        <v/>
      </c>
      <c r="C104" s="21">
        <f>IF(B104="","",D104+E104+F104)</f>
        <v/>
      </c>
      <c r="D104" s="21">
        <f>IF(B104="","",B104*'מחשבון'!$E$5)</f>
        <v/>
      </c>
      <c r="E104" s="21">
        <f>IF(B104="","",MIN(IF('מחשבון'!$B$8="שפיצר",'מחשבון'!$E$7-D104,'מחשבון'!$E$8),B104))</f>
        <v/>
      </c>
      <c r="F104" s="21">
        <f>IF(B104="","",MIN('מחשבון'!$B$9,B104-E104))</f>
        <v/>
      </c>
      <c r="G104" s="21">
        <f>IF(B104="","",MAX(B104-E104-F104,0))</f>
        <v/>
      </c>
    </row>
    <row r="105">
      <c r="A105" s="22">
        <f>IF(B105="","",A104+1)</f>
        <v/>
      </c>
      <c r="B105" s="23">
        <f>IF(OR(G104="",G104&lt;=0.005),"",G105)</f>
        <v/>
      </c>
      <c r="C105" s="23">
        <f>IF(B105="","",D105+E105+F105)</f>
        <v/>
      </c>
      <c r="D105" s="23">
        <f>IF(B105="","",B105*'מחשבון'!$E$5)</f>
        <v/>
      </c>
      <c r="E105" s="23">
        <f>IF(B105="","",MIN(IF('מחשבון'!$B$8="שפיצר",'מחשבון'!$E$7-D105,'מחשבון'!$E$8),B105))</f>
        <v/>
      </c>
      <c r="F105" s="23">
        <f>IF(B105="","",MIN('מחשבון'!$B$9,B105-E105))</f>
        <v/>
      </c>
      <c r="G105" s="23">
        <f>IF(B105="","",MAX(B105-E105-F105,0))</f>
        <v/>
      </c>
    </row>
    <row r="106">
      <c r="A106" s="20">
        <f>IF(B106="","",A105+1)</f>
        <v/>
      </c>
      <c r="B106" s="21">
        <f>IF(OR(G105="",G105&lt;=0.005),"",G106)</f>
        <v/>
      </c>
      <c r="C106" s="21">
        <f>IF(B106="","",D106+E106+F106)</f>
        <v/>
      </c>
      <c r="D106" s="21">
        <f>IF(B106="","",B106*'מחשבון'!$E$5)</f>
        <v/>
      </c>
      <c r="E106" s="21">
        <f>IF(B106="","",MIN(IF('מחשבון'!$B$8="שפיצר",'מחשבון'!$E$7-D106,'מחשבון'!$E$8),B106))</f>
        <v/>
      </c>
      <c r="F106" s="21">
        <f>IF(B106="","",MIN('מחשבון'!$B$9,B106-E106))</f>
        <v/>
      </c>
      <c r="G106" s="21">
        <f>IF(B106="","",MAX(B106-E106-F106,0))</f>
        <v/>
      </c>
    </row>
    <row r="107">
      <c r="A107" s="22">
        <f>IF(B107="","",A106+1)</f>
        <v/>
      </c>
      <c r="B107" s="23">
        <f>IF(OR(G106="",G106&lt;=0.005),"",G107)</f>
        <v/>
      </c>
      <c r="C107" s="23">
        <f>IF(B107="","",D107+E107+F107)</f>
        <v/>
      </c>
      <c r="D107" s="23">
        <f>IF(B107="","",B107*'מחשבון'!$E$5)</f>
        <v/>
      </c>
      <c r="E107" s="23">
        <f>IF(B107="","",MIN(IF('מחשבון'!$B$8="שפיצר",'מחשבון'!$E$7-D107,'מחשבון'!$E$8),B107))</f>
        <v/>
      </c>
      <c r="F107" s="23">
        <f>IF(B107="","",MIN('מחשבון'!$B$9,B107-E107))</f>
        <v/>
      </c>
      <c r="G107" s="23">
        <f>IF(B107="","",MAX(B107-E107-F107,0))</f>
        <v/>
      </c>
    </row>
    <row r="108">
      <c r="A108" s="20">
        <f>IF(B108="","",A107+1)</f>
        <v/>
      </c>
      <c r="B108" s="21">
        <f>IF(OR(G107="",G107&lt;=0.005),"",G108)</f>
        <v/>
      </c>
      <c r="C108" s="21">
        <f>IF(B108="","",D108+E108+F108)</f>
        <v/>
      </c>
      <c r="D108" s="21">
        <f>IF(B108="","",B108*'מחשבון'!$E$5)</f>
        <v/>
      </c>
      <c r="E108" s="21">
        <f>IF(B108="","",MIN(IF('מחשבון'!$B$8="שפיצר",'מחשבון'!$E$7-D108,'מחשבון'!$E$8),B108))</f>
        <v/>
      </c>
      <c r="F108" s="21">
        <f>IF(B108="","",MIN('מחשבון'!$B$9,B108-E108))</f>
        <v/>
      </c>
      <c r="G108" s="21">
        <f>IF(B108="","",MAX(B108-E108-F108,0))</f>
        <v/>
      </c>
    </row>
    <row r="109">
      <c r="A109" s="22">
        <f>IF(B109="","",A108+1)</f>
        <v/>
      </c>
      <c r="B109" s="23">
        <f>IF(OR(G108="",G108&lt;=0.005),"",G109)</f>
        <v/>
      </c>
      <c r="C109" s="23">
        <f>IF(B109="","",D109+E109+F109)</f>
        <v/>
      </c>
      <c r="D109" s="23">
        <f>IF(B109="","",B109*'מחשבון'!$E$5)</f>
        <v/>
      </c>
      <c r="E109" s="23">
        <f>IF(B109="","",MIN(IF('מחשבון'!$B$8="שפיצר",'מחשבון'!$E$7-D109,'מחשבון'!$E$8),B109))</f>
        <v/>
      </c>
      <c r="F109" s="23">
        <f>IF(B109="","",MIN('מחשבון'!$B$9,B109-E109))</f>
        <v/>
      </c>
      <c r="G109" s="23">
        <f>IF(B109="","",MAX(B109-E109-F109,0))</f>
        <v/>
      </c>
    </row>
    <row r="110">
      <c r="A110" s="20">
        <f>IF(B110="","",A109+1)</f>
        <v/>
      </c>
      <c r="B110" s="21">
        <f>IF(OR(G109="",G109&lt;=0.005),"",G110)</f>
        <v/>
      </c>
      <c r="C110" s="21">
        <f>IF(B110="","",D110+E110+F110)</f>
        <v/>
      </c>
      <c r="D110" s="21">
        <f>IF(B110="","",B110*'מחשבון'!$E$5)</f>
        <v/>
      </c>
      <c r="E110" s="21">
        <f>IF(B110="","",MIN(IF('מחשבון'!$B$8="שפיצר",'מחשבון'!$E$7-D110,'מחשבון'!$E$8),B110))</f>
        <v/>
      </c>
      <c r="F110" s="21">
        <f>IF(B110="","",MIN('מחשבון'!$B$9,B110-E110))</f>
        <v/>
      </c>
      <c r="G110" s="21">
        <f>IF(B110="","",MAX(B110-E110-F110,0))</f>
        <v/>
      </c>
    </row>
    <row r="111">
      <c r="A111" s="22">
        <f>IF(B111="","",A110+1)</f>
        <v/>
      </c>
      <c r="B111" s="23">
        <f>IF(OR(G110="",G110&lt;=0.005),"",G111)</f>
        <v/>
      </c>
      <c r="C111" s="23">
        <f>IF(B111="","",D111+E111+F111)</f>
        <v/>
      </c>
      <c r="D111" s="23">
        <f>IF(B111="","",B111*'מחשבון'!$E$5)</f>
        <v/>
      </c>
      <c r="E111" s="23">
        <f>IF(B111="","",MIN(IF('מחשבון'!$B$8="שפיצר",'מחשבון'!$E$7-D111,'מחשבון'!$E$8),B111))</f>
        <v/>
      </c>
      <c r="F111" s="23">
        <f>IF(B111="","",MIN('מחשבון'!$B$9,B111-E111))</f>
        <v/>
      </c>
      <c r="G111" s="23">
        <f>IF(B111="","",MAX(B111-E111-F111,0))</f>
        <v/>
      </c>
    </row>
    <row r="112">
      <c r="A112" s="20">
        <f>IF(B112="","",A111+1)</f>
        <v/>
      </c>
      <c r="B112" s="21">
        <f>IF(OR(G111="",G111&lt;=0.005),"",G112)</f>
        <v/>
      </c>
      <c r="C112" s="21">
        <f>IF(B112="","",D112+E112+F112)</f>
        <v/>
      </c>
      <c r="D112" s="21">
        <f>IF(B112="","",B112*'מחשבון'!$E$5)</f>
        <v/>
      </c>
      <c r="E112" s="21">
        <f>IF(B112="","",MIN(IF('מחשבון'!$B$8="שפיצר",'מחשבון'!$E$7-D112,'מחשבון'!$E$8),B112))</f>
        <v/>
      </c>
      <c r="F112" s="21">
        <f>IF(B112="","",MIN('מחשבון'!$B$9,B112-E112))</f>
        <v/>
      </c>
      <c r="G112" s="21">
        <f>IF(B112="","",MAX(B112-E112-F112,0))</f>
        <v/>
      </c>
    </row>
    <row r="113">
      <c r="A113" s="22">
        <f>IF(B113="","",A112+1)</f>
        <v/>
      </c>
      <c r="B113" s="23">
        <f>IF(OR(G112="",G112&lt;=0.005),"",G113)</f>
        <v/>
      </c>
      <c r="C113" s="23">
        <f>IF(B113="","",D113+E113+F113)</f>
        <v/>
      </c>
      <c r="D113" s="23">
        <f>IF(B113="","",B113*'מחשבון'!$E$5)</f>
        <v/>
      </c>
      <c r="E113" s="23">
        <f>IF(B113="","",MIN(IF('מחשבון'!$B$8="שפיצר",'מחשבון'!$E$7-D113,'מחשבון'!$E$8),B113))</f>
        <v/>
      </c>
      <c r="F113" s="23">
        <f>IF(B113="","",MIN('מחשבון'!$B$9,B113-E113))</f>
        <v/>
      </c>
      <c r="G113" s="23">
        <f>IF(B113="","",MAX(B113-E113-F113,0))</f>
        <v/>
      </c>
    </row>
    <row r="114">
      <c r="A114" s="20">
        <f>IF(B114="","",A113+1)</f>
        <v/>
      </c>
      <c r="B114" s="21">
        <f>IF(OR(G113="",G113&lt;=0.005),"",G114)</f>
        <v/>
      </c>
      <c r="C114" s="21">
        <f>IF(B114="","",D114+E114+F114)</f>
        <v/>
      </c>
      <c r="D114" s="21">
        <f>IF(B114="","",B114*'מחשבון'!$E$5)</f>
        <v/>
      </c>
      <c r="E114" s="21">
        <f>IF(B114="","",MIN(IF('מחשבון'!$B$8="שפיצר",'מחשבון'!$E$7-D114,'מחשבון'!$E$8),B114))</f>
        <v/>
      </c>
      <c r="F114" s="21">
        <f>IF(B114="","",MIN('מחשבון'!$B$9,B114-E114))</f>
        <v/>
      </c>
      <c r="G114" s="21">
        <f>IF(B114="","",MAX(B114-E114-F114,0))</f>
        <v/>
      </c>
    </row>
    <row r="115">
      <c r="A115" s="22">
        <f>IF(B115="","",A114+1)</f>
        <v/>
      </c>
      <c r="B115" s="23">
        <f>IF(OR(G114="",G114&lt;=0.005),"",G115)</f>
        <v/>
      </c>
      <c r="C115" s="23">
        <f>IF(B115="","",D115+E115+F115)</f>
        <v/>
      </c>
      <c r="D115" s="23">
        <f>IF(B115="","",B115*'מחשבון'!$E$5)</f>
        <v/>
      </c>
      <c r="E115" s="23">
        <f>IF(B115="","",MIN(IF('מחשבון'!$B$8="שפיצר",'מחשבון'!$E$7-D115,'מחשבון'!$E$8),B115))</f>
        <v/>
      </c>
      <c r="F115" s="23">
        <f>IF(B115="","",MIN('מחשבון'!$B$9,B115-E115))</f>
        <v/>
      </c>
      <c r="G115" s="23">
        <f>IF(B115="","",MAX(B115-E115-F115,0))</f>
        <v/>
      </c>
    </row>
    <row r="116">
      <c r="A116" s="20">
        <f>IF(B116="","",A115+1)</f>
        <v/>
      </c>
      <c r="B116" s="21">
        <f>IF(OR(G115="",G115&lt;=0.005),"",G116)</f>
        <v/>
      </c>
      <c r="C116" s="21">
        <f>IF(B116="","",D116+E116+F116)</f>
        <v/>
      </c>
      <c r="D116" s="21">
        <f>IF(B116="","",B116*'מחשבון'!$E$5)</f>
        <v/>
      </c>
      <c r="E116" s="21">
        <f>IF(B116="","",MIN(IF('מחשבון'!$B$8="שפיצר",'מחשבון'!$E$7-D116,'מחשבון'!$E$8),B116))</f>
        <v/>
      </c>
      <c r="F116" s="21">
        <f>IF(B116="","",MIN('מחשבון'!$B$9,B116-E116))</f>
        <v/>
      </c>
      <c r="G116" s="21">
        <f>IF(B116="","",MAX(B116-E116-F116,0))</f>
        <v/>
      </c>
    </row>
    <row r="117">
      <c r="A117" s="22">
        <f>IF(B117="","",A116+1)</f>
        <v/>
      </c>
      <c r="B117" s="23">
        <f>IF(OR(G116="",G116&lt;=0.005),"",G117)</f>
        <v/>
      </c>
      <c r="C117" s="23">
        <f>IF(B117="","",D117+E117+F117)</f>
        <v/>
      </c>
      <c r="D117" s="23">
        <f>IF(B117="","",B117*'מחשבון'!$E$5)</f>
        <v/>
      </c>
      <c r="E117" s="23">
        <f>IF(B117="","",MIN(IF('מחשבון'!$B$8="שפיצר",'מחשבון'!$E$7-D117,'מחשבון'!$E$8),B117))</f>
        <v/>
      </c>
      <c r="F117" s="23">
        <f>IF(B117="","",MIN('מחשבון'!$B$9,B117-E117))</f>
        <v/>
      </c>
      <c r="G117" s="23">
        <f>IF(B117="","",MAX(B117-E117-F117,0))</f>
        <v/>
      </c>
    </row>
    <row r="118">
      <c r="A118" s="20">
        <f>IF(B118="","",A117+1)</f>
        <v/>
      </c>
      <c r="B118" s="21">
        <f>IF(OR(G117="",G117&lt;=0.005),"",G118)</f>
        <v/>
      </c>
      <c r="C118" s="21">
        <f>IF(B118="","",D118+E118+F118)</f>
        <v/>
      </c>
      <c r="D118" s="21">
        <f>IF(B118="","",B118*'מחשבון'!$E$5)</f>
        <v/>
      </c>
      <c r="E118" s="21">
        <f>IF(B118="","",MIN(IF('מחשבון'!$B$8="שפיצר",'מחשבון'!$E$7-D118,'מחשבון'!$E$8),B118))</f>
        <v/>
      </c>
      <c r="F118" s="21">
        <f>IF(B118="","",MIN('מחשבון'!$B$9,B118-E118))</f>
        <v/>
      </c>
      <c r="G118" s="21">
        <f>IF(B118="","",MAX(B118-E118-F118,0))</f>
        <v/>
      </c>
    </row>
    <row r="119">
      <c r="A119" s="22">
        <f>IF(B119="","",A118+1)</f>
        <v/>
      </c>
      <c r="B119" s="23">
        <f>IF(OR(G118="",G118&lt;=0.005),"",G119)</f>
        <v/>
      </c>
      <c r="C119" s="23">
        <f>IF(B119="","",D119+E119+F119)</f>
        <v/>
      </c>
      <c r="D119" s="23">
        <f>IF(B119="","",B119*'מחשבון'!$E$5)</f>
        <v/>
      </c>
      <c r="E119" s="23">
        <f>IF(B119="","",MIN(IF('מחשבון'!$B$8="שפיצר",'מחשבון'!$E$7-D119,'מחשבון'!$E$8),B119))</f>
        <v/>
      </c>
      <c r="F119" s="23">
        <f>IF(B119="","",MIN('מחשבון'!$B$9,B119-E119))</f>
        <v/>
      </c>
      <c r="G119" s="23">
        <f>IF(B119="","",MAX(B119-E119-F119,0))</f>
        <v/>
      </c>
    </row>
    <row r="120">
      <c r="A120" s="20">
        <f>IF(B120="","",A119+1)</f>
        <v/>
      </c>
      <c r="B120" s="21">
        <f>IF(OR(G119="",G119&lt;=0.005),"",G120)</f>
        <v/>
      </c>
      <c r="C120" s="21">
        <f>IF(B120="","",D120+E120+F120)</f>
        <v/>
      </c>
      <c r="D120" s="21">
        <f>IF(B120="","",B120*'מחשבון'!$E$5)</f>
        <v/>
      </c>
      <c r="E120" s="21">
        <f>IF(B120="","",MIN(IF('מחשבון'!$B$8="שפיצר",'מחשבון'!$E$7-D120,'מחשבון'!$E$8),B120))</f>
        <v/>
      </c>
      <c r="F120" s="21">
        <f>IF(B120="","",MIN('מחשבון'!$B$9,B120-E120))</f>
        <v/>
      </c>
      <c r="G120" s="21">
        <f>IF(B120="","",MAX(B120-E120-F120,0))</f>
        <v/>
      </c>
    </row>
    <row r="121">
      <c r="A121" s="22">
        <f>IF(B121="","",A120+1)</f>
        <v/>
      </c>
      <c r="B121" s="23">
        <f>IF(OR(G120="",G120&lt;=0.005),"",G121)</f>
        <v/>
      </c>
      <c r="C121" s="23">
        <f>IF(B121="","",D121+E121+F121)</f>
        <v/>
      </c>
      <c r="D121" s="23">
        <f>IF(B121="","",B121*'מחשבון'!$E$5)</f>
        <v/>
      </c>
      <c r="E121" s="23">
        <f>IF(B121="","",MIN(IF('מחשבון'!$B$8="שפיצר",'מחשבון'!$E$7-D121,'מחשבון'!$E$8),B121))</f>
        <v/>
      </c>
      <c r="F121" s="23">
        <f>IF(B121="","",MIN('מחשבון'!$B$9,B121-E121))</f>
        <v/>
      </c>
      <c r="G121" s="23">
        <f>IF(B121="","",MAX(B121-E121-F121,0))</f>
        <v/>
      </c>
    </row>
    <row r="122">
      <c r="A122" s="20">
        <f>IF(B122="","",A121+1)</f>
        <v/>
      </c>
      <c r="B122" s="21">
        <f>IF(OR(G121="",G121&lt;=0.005),"",G122)</f>
        <v/>
      </c>
      <c r="C122" s="21">
        <f>IF(B122="","",D122+E122+F122)</f>
        <v/>
      </c>
      <c r="D122" s="21">
        <f>IF(B122="","",B122*'מחשבון'!$E$5)</f>
        <v/>
      </c>
      <c r="E122" s="21">
        <f>IF(B122="","",MIN(IF('מחשבון'!$B$8="שפיצר",'מחשבון'!$E$7-D122,'מחשבון'!$E$8),B122))</f>
        <v/>
      </c>
      <c r="F122" s="21">
        <f>IF(B122="","",MIN('מחשבון'!$B$9,B122-E122))</f>
        <v/>
      </c>
      <c r="G122" s="21">
        <f>IF(B122="","",MAX(B122-E122-F122,0))</f>
        <v/>
      </c>
    </row>
    <row r="123">
      <c r="A123" s="22">
        <f>IF(B123="","",A122+1)</f>
        <v/>
      </c>
      <c r="B123" s="23">
        <f>IF(OR(G122="",G122&lt;=0.005),"",G123)</f>
        <v/>
      </c>
      <c r="C123" s="23">
        <f>IF(B123="","",D123+E123+F123)</f>
        <v/>
      </c>
      <c r="D123" s="23">
        <f>IF(B123="","",B123*'מחשבון'!$E$5)</f>
        <v/>
      </c>
      <c r="E123" s="23">
        <f>IF(B123="","",MIN(IF('מחשבון'!$B$8="שפיצר",'מחשבון'!$E$7-D123,'מחשבון'!$E$8),B123))</f>
        <v/>
      </c>
      <c r="F123" s="23">
        <f>IF(B123="","",MIN('מחשבון'!$B$9,B123-E123))</f>
        <v/>
      </c>
      <c r="G123" s="23">
        <f>IF(B123="","",MAX(B123-E123-F123,0))</f>
        <v/>
      </c>
    </row>
    <row r="124">
      <c r="A124" s="20">
        <f>IF(B124="","",A123+1)</f>
        <v/>
      </c>
      <c r="B124" s="21">
        <f>IF(OR(G123="",G123&lt;=0.005),"",G124)</f>
        <v/>
      </c>
      <c r="C124" s="21">
        <f>IF(B124="","",D124+E124+F124)</f>
        <v/>
      </c>
      <c r="D124" s="21">
        <f>IF(B124="","",B124*'מחשבון'!$E$5)</f>
        <v/>
      </c>
      <c r="E124" s="21">
        <f>IF(B124="","",MIN(IF('מחשבון'!$B$8="שפיצר",'מחשבון'!$E$7-D124,'מחשבון'!$E$8),B124))</f>
        <v/>
      </c>
      <c r="F124" s="21">
        <f>IF(B124="","",MIN('מחשבון'!$B$9,B124-E124))</f>
        <v/>
      </c>
      <c r="G124" s="21">
        <f>IF(B124="","",MAX(B124-E124-F124,0))</f>
        <v/>
      </c>
    </row>
    <row r="125">
      <c r="A125" s="22">
        <f>IF(B125="","",A124+1)</f>
        <v/>
      </c>
      <c r="B125" s="23">
        <f>IF(OR(G124="",G124&lt;=0.005),"",G125)</f>
        <v/>
      </c>
      <c r="C125" s="23">
        <f>IF(B125="","",D125+E125+F125)</f>
        <v/>
      </c>
      <c r="D125" s="23">
        <f>IF(B125="","",B125*'מחשבון'!$E$5)</f>
        <v/>
      </c>
      <c r="E125" s="23">
        <f>IF(B125="","",MIN(IF('מחשבון'!$B$8="שפיצר",'מחשבון'!$E$7-D125,'מחשבון'!$E$8),B125))</f>
        <v/>
      </c>
      <c r="F125" s="23">
        <f>IF(B125="","",MIN('מחשבון'!$B$9,B125-E125))</f>
        <v/>
      </c>
      <c r="G125" s="23">
        <f>IF(B125="","",MAX(B125-E125-F125,0))</f>
        <v/>
      </c>
    </row>
    <row r="126">
      <c r="A126" s="20">
        <f>IF(B126="","",A125+1)</f>
        <v/>
      </c>
      <c r="B126" s="21">
        <f>IF(OR(G125="",G125&lt;=0.005),"",G126)</f>
        <v/>
      </c>
      <c r="C126" s="21">
        <f>IF(B126="","",D126+E126+F126)</f>
        <v/>
      </c>
      <c r="D126" s="21">
        <f>IF(B126="","",B126*'מחשבון'!$E$5)</f>
        <v/>
      </c>
      <c r="E126" s="21">
        <f>IF(B126="","",MIN(IF('מחשבון'!$B$8="שפיצר",'מחשבון'!$E$7-D126,'מחשבון'!$E$8),B126))</f>
        <v/>
      </c>
      <c r="F126" s="21">
        <f>IF(B126="","",MIN('מחשבון'!$B$9,B126-E126))</f>
        <v/>
      </c>
      <c r="G126" s="21">
        <f>IF(B126="","",MAX(B126-E126-F126,0))</f>
        <v/>
      </c>
    </row>
    <row r="127">
      <c r="A127" s="22">
        <f>IF(B127="","",A126+1)</f>
        <v/>
      </c>
      <c r="B127" s="23">
        <f>IF(OR(G126="",G126&lt;=0.005),"",G127)</f>
        <v/>
      </c>
      <c r="C127" s="23">
        <f>IF(B127="","",D127+E127+F127)</f>
        <v/>
      </c>
      <c r="D127" s="23">
        <f>IF(B127="","",B127*'מחשבון'!$E$5)</f>
        <v/>
      </c>
      <c r="E127" s="23">
        <f>IF(B127="","",MIN(IF('מחשבון'!$B$8="שפיצר",'מחשבון'!$E$7-D127,'מחשבון'!$E$8),B127))</f>
        <v/>
      </c>
      <c r="F127" s="23">
        <f>IF(B127="","",MIN('מחשבון'!$B$9,B127-E127))</f>
        <v/>
      </c>
      <c r="G127" s="23">
        <f>IF(B127="","",MAX(B127-E127-F127,0))</f>
        <v/>
      </c>
    </row>
    <row r="128">
      <c r="A128" s="20">
        <f>IF(B128="","",A127+1)</f>
        <v/>
      </c>
      <c r="B128" s="21">
        <f>IF(OR(G127="",G127&lt;=0.005),"",G128)</f>
        <v/>
      </c>
      <c r="C128" s="21">
        <f>IF(B128="","",D128+E128+F128)</f>
        <v/>
      </c>
      <c r="D128" s="21">
        <f>IF(B128="","",B128*'מחשבון'!$E$5)</f>
        <v/>
      </c>
      <c r="E128" s="21">
        <f>IF(B128="","",MIN(IF('מחשבון'!$B$8="שפיצר",'מחשבון'!$E$7-D128,'מחשבון'!$E$8),B128))</f>
        <v/>
      </c>
      <c r="F128" s="21">
        <f>IF(B128="","",MIN('מחשבון'!$B$9,B128-E128))</f>
        <v/>
      </c>
      <c r="G128" s="21">
        <f>IF(B128="","",MAX(B128-E128-F128,0))</f>
        <v/>
      </c>
    </row>
    <row r="129">
      <c r="A129" s="22">
        <f>IF(B129="","",A128+1)</f>
        <v/>
      </c>
      <c r="B129" s="23">
        <f>IF(OR(G128="",G128&lt;=0.005),"",G129)</f>
        <v/>
      </c>
      <c r="C129" s="23">
        <f>IF(B129="","",D129+E129+F129)</f>
        <v/>
      </c>
      <c r="D129" s="23">
        <f>IF(B129="","",B129*'מחשבון'!$E$5)</f>
        <v/>
      </c>
      <c r="E129" s="23">
        <f>IF(B129="","",MIN(IF('מחשבון'!$B$8="שפיצר",'מחשבון'!$E$7-D129,'מחשבון'!$E$8),B129))</f>
        <v/>
      </c>
      <c r="F129" s="23">
        <f>IF(B129="","",MIN('מחשבון'!$B$9,B129-E129))</f>
        <v/>
      </c>
      <c r="G129" s="23">
        <f>IF(B129="","",MAX(B129-E129-F129,0))</f>
        <v/>
      </c>
    </row>
    <row r="130">
      <c r="A130" s="20">
        <f>IF(B130="","",A129+1)</f>
        <v/>
      </c>
      <c r="B130" s="21">
        <f>IF(OR(G129="",G129&lt;=0.005),"",G130)</f>
        <v/>
      </c>
      <c r="C130" s="21">
        <f>IF(B130="","",D130+E130+F130)</f>
        <v/>
      </c>
      <c r="D130" s="21">
        <f>IF(B130="","",B130*'מחשבון'!$E$5)</f>
        <v/>
      </c>
      <c r="E130" s="21">
        <f>IF(B130="","",MIN(IF('מחשבון'!$B$8="שפיצר",'מחשבון'!$E$7-D130,'מחשבון'!$E$8),B130))</f>
        <v/>
      </c>
      <c r="F130" s="21">
        <f>IF(B130="","",MIN('מחשבון'!$B$9,B130-E130))</f>
        <v/>
      </c>
      <c r="G130" s="21">
        <f>IF(B130="","",MAX(B130-E130-F130,0))</f>
        <v/>
      </c>
    </row>
    <row r="131">
      <c r="A131" s="22">
        <f>IF(B131="","",A130+1)</f>
        <v/>
      </c>
      <c r="B131" s="23">
        <f>IF(OR(G130="",G130&lt;=0.005),"",G131)</f>
        <v/>
      </c>
      <c r="C131" s="23">
        <f>IF(B131="","",D131+E131+F131)</f>
        <v/>
      </c>
      <c r="D131" s="23">
        <f>IF(B131="","",B131*'מחשבון'!$E$5)</f>
        <v/>
      </c>
      <c r="E131" s="23">
        <f>IF(B131="","",MIN(IF('מחשבון'!$B$8="שפיצר",'מחשבון'!$E$7-D131,'מחשבון'!$E$8),B131))</f>
        <v/>
      </c>
      <c r="F131" s="23">
        <f>IF(B131="","",MIN('מחשבון'!$B$9,B131-E131))</f>
        <v/>
      </c>
      <c r="G131" s="23">
        <f>IF(B131="","",MAX(B131-E131-F131,0))</f>
        <v/>
      </c>
    </row>
    <row r="132">
      <c r="A132" s="20">
        <f>IF(B132="","",A131+1)</f>
        <v/>
      </c>
      <c r="B132" s="21">
        <f>IF(OR(G131="",G131&lt;=0.005),"",G132)</f>
        <v/>
      </c>
      <c r="C132" s="21">
        <f>IF(B132="","",D132+E132+F132)</f>
        <v/>
      </c>
      <c r="D132" s="21">
        <f>IF(B132="","",B132*'מחשבון'!$E$5)</f>
        <v/>
      </c>
      <c r="E132" s="21">
        <f>IF(B132="","",MIN(IF('מחשבון'!$B$8="שפיצר",'מחשבון'!$E$7-D132,'מחשבון'!$E$8),B132))</f>
        <v/>
      </c>
      <c r="F132" s="21">
        <f>IF(B132="","",MIN('מחשבון'!$B$9,B132-E132))</f>
        <v/>
      </c>
      <c r="G132" s="21">
        <f>IF(B132="","",MAX(B132-E132-F132,0))</f>
        <v/>
      </c>
    </row>
    <row r="133">
      <c r="A133" s="22">
        <f>IF(B133="","",A132+1)</f>
        <v/>
      </c>
      <c r="B133" s="23">
        <f>IF(OR(G132="",G132&lt;=0.005),"",G133)</f>
        <v/>
      </c>
      <c r="C133" s="23">
        <f>IF(B133="","",D133+E133+F133)</f>
        <v/>
      </c>
      <c r="D133" s="23">
        <f>IF(B133="","",B133*'מחשבון'!$E$5)</f>
        <v/>
      </c>
      <c r="E133" s="23">
        <f>IF(B133="","",MIN(IF('מחשבון'!$B$8="שפיצר",'מחשבון'!$E$7-D133,'מחשבון'!$E$8),B133))</f>
        <v/>
      </c>
      <c r="F133" s="23">
        <f>IF(B133="","",MIN('מחשבון'!$B$9,B133-E133))</f>
        <v/>
      </c>
      <c r="G133" s="23">
        <f>IF(B133="","",MAX(B133-E133-F133,0))</f>
        <v/>
      </c>
    </row>
    <row r="134">
      <c r="A134" s="20">
        <f>IF(B134="","",A133+1)</f>
        <v/>
      </c>
      <c r="B134" s="21">
        <f>IF(OR(G133="",G133&lt;=0.005),"",G134)</f>
        <v/>
      </c>
      <c r="C134" s="21">
        <f>IF(B134="","",D134+E134+F134)</f>
        <v/>
      </c>
      <c r="D134" s="21">
        <f>IF(B134="","",B134*'מחשבון'!$E$5)</f>
        <v/>
      </c>
      <c r="E134" s="21">
        <f>IF(B134="","",MIN(IF('מחשבון'!$B$8="שפיצר",'מחשבון'!$E$7-D134,'מחשבון'!$E$8),B134))</f>
        <v/>
      </c>
      <c r="F134" s="21">
        <f>IF(B134="","",MIN('מחשבון'!$B$9,B134-E134))</f>
        <v/>
      </c>
      <c r="G134" s="21">
        <f>IF(B134="","",MAX(B134-E134-F134,0))</f>
        <v/>
      </c>
    </row>
    <row r="135">
      <c r="A135" s="22">
        <f>IF(B135="","",A134+1)</f>
        <v/>
      </c>
      <c r="B135" s="23">
        <f>IF(OR(G134="",G134&lt;=0.005),"",G135)</f>
        <v/>
      </c>
      <c r="C135" s="23">
        <f>IF(B135="","",D135+E135+F135)</f>
        <v/>
      </c>
      <c r="D135" s="23">
        <f>IF(B135="","",B135*'מחשבון'!$E$5)</f>
        <v/>
      </c>
      <c r="E135" s="23">
        <f>IF(B135="","",MIN(IF('מחשבון'!$B$8="שפיצר",'מחשבון'!$E$7-D135,'מחשבון'!$E$8),B135))</f>
        <v/>
      </c>
      <c r="F135" s="23">
        <f>IF(B135="","",MIN('מחשבון'!$B$9,B135-E135))</f>
        <v/>
      </c>
      <c r="G135" s="23">
        <f>IF(B135="","",MAX(B135-E135-F135,0))</f>
        <v/>
      </c>
    </row>
    <row r="136">
      <c r="A136" s="20">
        <f>IF(B136="","",A135+1)</f>
        <v/>
      </c>
      <c r="B136" s="21">
        <f>IF(OR(G135="",G135&lt;=0.005),"",G136)</f>
        <v/>
      </c>
      <c r="C136" s="21">
        <f>IF(B136="","",D136+E136+F136)</f>
        <v/>
      </c>
      <c r="D136" s="21">
        <f>IF(B136="","",B136*'מחשבון'!$E$5)</f>
        <v/>
      </c>
      <c r="E136" s="21">
        <f>IF(B136="","",MIN(IF('מחשבון'!$B$8="שפיצר",'מחשבון'!$E$7-D136,'מחשבון'!$E$8),B136))</f>
        <v/>
      </c>
      <c r="F136" s="21">
        <f>IF(B136="","",MIN('מחשבון'!$B$9,B136-E136))</f>
        <v/>
      </c>
      <c r="G136" s="21">
        <f>IF(B136="","",MAX(B136-E136-F136,0))</f>
        <v/>
      </c>
    </row>
    <row r="137">
      <c r="A137" s="22">
        <f>IF(B137="","",A136+1)</f>
        <v/>
      </c>
      <c r="B137" s="23">
        <f>IF(OR(G136="",G136&lt;=0.005),"",G137)</f>
        <v/>
      </c>
      <c r="C137" s="23">
        <f>IF(B137="","",D137+E137+F137)</f>
        <v/>
      </c>
      <c r="D137" s="23">
        <f>IF(B137="","",B137*'מחשבון'!$E$5)</f>
        <v/>
      </c>
      <c r="E137" s="23">
        <f>IF(B137="","",MIN(IF('מחשבון'!$B$8="שפיצר",'מחשבון'!$E$7-D137,'מחשבון'!$E$8),B137))</f>
        <v/>
      </c>
      <c r="F137" s="23">
        <f>IF(B137="","",MIN('מחשבון'!$B$9,B137-E137))</f>
        <v/>
      </c>
      <c r="G137" s="23">
        <f>IF(B137="","",MAX(B137-E137-F137,0))</f>
        <v/>
      </c>
    </row>
    <row r="138">
      <c r="A138" s="20">
        <f>IF(B138="","",A137+1)</f>
        <v/>
      </c>
      <c r="B138" s="21">
        <f>IF(OR(G137="",G137&lt;=0.005),"",G138)</f>
        <v/>
      </c>
      <c r="C138" s="21">
        <f>IF(B138="","",D138+E138+F138)</f>
        <v/>
      </c>
      <c r="D138" s="21">
        <f>IF(B138="","",B138*'מחשבון'!$E$5)</f>
        <v/>
      </c>
      <c r="E138" s="21">
        <f>IF(B138="","",MIN(IF('מחשבון'!$B$8="שפיצר",'מחשבון'!$E$7-D138,'מחשבון'!$E$8),B138))</f>
        <v/>
      </c>
      <c r="F138" s="21">
        <f>IF(B138="","",MIN('מחשבון'!$B$9,B138-E138))</f>
        <v/>
      </c>
      <c r="G138" s="21">
        <f>IF(B138="","",MAX(B138-E138-F138,0))</f>
        <v/>
      </c>
    </row>
    <row r="139">
      <c r="A139" s="22">
        <f>IF(B139="","",A138+1)</f>
        <v/>
      </c>
      <c r="B139" s="23">
        <f>IF(OR(G138="",G138&lt;=0.005),"",G139)</f>
        <v/>
      </c>
      <c r="C139" s="23">
        <f>IF(B139="","",D139+E139+F139)</f>
        <v/>
      </c>
      <c r="D139" s="23">
        <f>IF(B139="","",B139*'מחשבון'!$E$5)</f>
        <v/>
      </c>
      <c r="E139" s="23">
        <f>IF(B139="","",MIN(IF('מחשבון'!$B$8="שפיצר",'מחשבון'!$E$7-D139,'מחשבון'!$E$8),B139))</f>
        <v/>
      </c>
      <c r="F139" s="23">
        <f>IF(B139="","",MIN('מחשבון'!$B$9,B139-E139))</f>
        <v/>
      </c>
      <c r="G139" s="23">
        <f>IF(B139="","",MAX(B139-E139-F139,0))</f>
        <v/>
      </c>
    </row>
    <row r="140">
      <c r="A140" s="20">
        <f>IF(B140="","",A139+1)</f>
        <v/>
      </c>
      <c r="B140" s="21">
        <f>IF(OR(G139="",G139&lt;=0.005),"",G140)</f>
        <v/>
      </c>
      <c r="C140" s="21">
        <f>IF(B140="","",D140+E140+F140)</f>
        <v/>
      </c>
      <c r="D140" s="21">
        <f>IF(B140="","",B140*'מחשבון'!$E$5)</f>
        <v/>
      </c>
      <c r="E140" s="21">
        <f>IF(B140="","",MIN(IF('מחשבון'!$B$8="שפיצר",'מחשבון'!$E$7-D140,'מחשבון'!$E$8),B140))</f>
        <v/>
      </c>
      <c r="F140" s="21">
        <f>IF(B140="","",MIN('מחשבון'!$B$9,B140-E140))</f>
        <v/>
      </c>
      <c r="G140" s="21">
        <f>IF(B140="","",MAX(B140-E140-F140,0))</f>
        <v/>
      </c>
    </row>
    <row r="141">
      <c r="A141" s="22">
        <f>IF(B141="","",A140+1)</f>
        <v/>
      </c>
      <c r="B141" s="23">
        <f>IF(OR(G140="",G140&lt;=0.005),"",G141)</f>
        <v/>
      </c>
      <c r="C141" s="23">
        <f>IF(B141="","",D141+E141+F141)</f>
        <v/>
      </c>
      <c r="D141" s="23">
        <f>IF(B141="","",B141*'מחשבון'!$E$5)</f>
        <v/>
      </c>
      <c r="E141" s="23">
        <f>IF(B141="","",MIN(IF('מחשבון'!$B$8="שפיצר",'מחשבון'!$E$7-D141,'מחשבון'!$E$8),B141))</f>
        <v/>
      </c>
      <c r="F141" s="23">
        <f>IF(B141="","",MIN('מחשבון'!$B$9,B141-E141))</f>
        <v/>
      </c>
      <c r="G141" s="23">
        <f>IF(B141="","",MAX(B141-E141-F141,0))</f>
        <v/>
      </c>
    </row>
    <row r="142">
      <c r="A142" s="20">
        <f>IF(B142="","",A141+1)</f>
        <v/>
      </c>
      <c r="B142" s="21">
        <f>IF(OR(G141="",G141&lt;=0.005),"",G142)</f>
        <v/>
      </c>
      <c r="C142" s="21">
        <f>IF(B142="","",D142+E142+F142)</f>
        <v/>
      </c>
      <c r="D142" s="21">
        <f>IF(B142="","",B142*'מחשבון'!$E$5)</f>
        <v/>
      </c>
      <c r="E142" s="21">
        <f>IF(B142="","",MIN(IF('מחשבון'!$B$8="שפיצר",'מחשבון'!$E$7-D142,'מחשבון'!$E$8),B142))</f>
        <v/>
      </c>
      <c r="F142" s="21">
        <f>IF(B142="","",MIN('מחשבון'!$B$9,B142-E142))</f>
        <v/>
      </c>
      <c r="G142" s="21">
        <f>IF(B142="","",MAX(B142-E142-F142,0))</f>
        <v/>
      </c>
    </row>
    <row r="143">
      <c r="A143" s="22">
        <f>IF(B143="","",A142+1)</f>
        <v/>
      </c>
      <c r="B143" s="23">
        <f>IF(OR(G142="",G142&lt;=0.005),"",G143)</f>
        <v/>
      </c>
      <c r="C143" s="23">
        <f>IF(B143="","",D143+E143+F143)</f>
        <v/>
      </c>
      <c r="D143" s="23">
        <f>IF(B143="","",B143*'מחשבון'!$E$5)</f>
        <v/>
      </c>
      <c r="E143" s="23">
        <f>IF(B143="","",MIN(IF('מחשבון'!$B$8="שפיצר",'מחשבון'!$E$7-D143,'מחשבון'!$E$8),B143))</f>
        <v/>
      </c>
      <c r="F143" s="23">
        <f>IF(B143="","",MIN('מחשבון'!$B$9,B143-E143))</f>
        <v/>
      </c>
      <c r="G143" s="23">
        <f>IF(B143="","",MAX(B143-E143-F143,0))</f>
        <v/>
      </c>
    </row>
    <row r="144">
      <c r="A144" s="20">
        <f>IF(B144="","",A143+1)</f>
        <v/>
      </c>
      <c r="B144" s="21">
        <f>IF(OR(G143="",G143&lt;=0.005),"",G144)</f>
        <v/>
      </c>
      <c r="C144" s="21">
        <f>IF(B144="","",D144+E144+F144)</f>
        <v/>
      </c>
      <c r="D144" s="21">
        <f>IF(B144="","",B144*'מחשבון'!$E$5)</f>
        <v/>
      </c>
      <c r="E144" s="21">
        <f>IF(B144="","",MIN(IF('מחשבון'!$B$8="שפיצר",'מחשבון'!$E$7-D144,'מחשבון'!$E$8),B144))</f>
        <v/>
      </c>
      <c r="F144" s="21">
        <f>IF(B144="","",MIN('מחשבון'!$B$9,B144-E144))</f>
        <v/>
      </c>
      <c r="G144" s="21">
        <f>IF(B144="","",MAX(B144-E144-F144,0))</f>
        <v/>
      </c>
    </row>
    <row r="145">
      <c r="A145" s="22">
        <f>IF(B145="","",A144+1)</f>
        <v/>
      </c>
      <c r="B145" s="23">
        <f>IF(OR(G144="",G144&lt;=0.005),"",G145)</f>
        <v/>
      </c>
      <c r="C145" s="23">
        <f>IF(B145="","",D145+E145+F145)</f>
        <v/>
      </c>
      <c r="D145" s="23">
        <f>IF(B145="","",B145*'מחשבון'!$E$5)</f>
        <v/>
      </c>
      <c r="E145" s="23">
        <f>IF(B145="","",MIN(IF('מחשבון'!$B$8="שפיצר",'מחשבון'!$E$7-D145,'מחשבון'!$E$8),B145))</f>
        <v/>
      </c>
      <c r="F145" s="23">
        <f>IF(B145="","",MIN('מחשבון'!$B$9,B145-E145))</f>
        <v/>
      </c>
      <c r="G145" s="23">
        <f>IF(B145="","",MAX(B145-E145-F145,0))</f>
        <v/>
      </c>
    </row>
    <row r="146">
      <c r="A146" s="20">
        <f>IF(B146="","",A145+1)</f>
        <v/>
      </c>
      <c r="B146" s="21">
        <f>IF(OR(G145="",G145&lt;=0.005),"",G146)</f>
        <v/>
      </c>
      <c r="C146" s="21">
        <f>IF(B146="","",D146+E146+F146)</f>
        <v/>
      </c>
      <c r="D146" s="21">
        <f>IF(B146="","",B146*'מחשבון'!$E$5)</f>
        <v/>
      </c>
      <c r="E146" s="21">
        <f>IF(B146="","",MIN(IF('מחשבון'!$B$8="שפיצר",'מחשבון'!$E$7-D146,'מחשבון'!$E$8),B146))</f>
        <v/>
      </c>
      <c r="F146" s="21">
        <f>IF(B146="","",MIN('מחשבון'!$B$9,B146-E146))</f>
        <v/>
      </c>
      <c r="G146" s="21">
        <f>IF(B146="","",MAX(B146-E146-F146,0))</f>
        <v/>
      </c>
    </row>
    <row r="147">
      <c r="A147" s="22">
        <f>IF(B147="","",A146+1)</f>
        <v/>
      </c>
      <c r="B147" s="23">
        <f>IF(OR(G146="",G146&lt;=0.005),"",G147)</f>
        <v/>
      </c>
      <c r="C147" s="23">
        <f>IF(B147="","",D147+E147+F147)</f>
        <v/>
      </c>
      <c r="D147" s="23">
        <f>IF(B147="","",B147*'מחשבון'!$E$5)</f>
        <v/>
      </c>
      <c r="E147" s="23">
        <f>IF(B147="","",MIN(IF('מחשבון'!$B$8="שפיצר",'מחשבון'!$E$7-D147,'מחשבון'!$E$8),B147))</f>
        <v/>
      </c>
      <c r="F147" s="23">
        <f>IF(B147="","",MIN('מחשבון'!$B$9,B147-E147))</f>
        <v/>
      </c>
      <c r="G147" s="23">
        <f>IF(B147="","",MAX(B147-E147-F147,0))</f>
        <v/>
      </c>
    </row>
    <row r="148">
      <c r="A148" s="20">
        <f>IF(B148="","",A147+1)</f>
        <v/>
      </c>
      <c r="B148" s="21">
        <f>IF(OR(G147="",G147&lt;=0.005),"",G148)</f>
        <v/>
      </c>
      <c r="C148" s="21">
        <f>IF(B148="","",D148+E148+F148)</f>
        <v/>
      </c>
      <c r="D148" s="21">
        <f>IF(B148="","",B148*'מחשבון'!$E$5)</f>
        <v/>
      </c>
      <c r="E148" s="21">
        <f>IF(B148="","",MIN(IF('מחשבון'!$B$8="שפיצר",'מחשבון'!$E$7-D148,'מחשבון'!$E$8),B148))</f>
        <v/>
      </c>
      <c r="F148" s="21">
        <f>IF(B148="","",MIN('מחשבון'!$B$9,B148-E148))</f>
        <v/>
      </c>
      <c r="G148" s="21">
        <f>IF(B148="","",MAX(B148-E148-F148,0))</f>
        <v/>
      </c>
    </row>
    <row r="149">
      <c r="A149" s="22">
        <f>IF(B149="","",A148+1)</f>
        <v/>
      </c>
      <c r="B149" s="23">
        <f>IF(OR(G148="",G148&lt;=0.005),"",G149)</f>
        <v/>
      </c>
      <c r="C149" s="23">
        <f>IF(B149="","",D149+E149+F149)</f>
        <v/>
      </c>
      <c r="D149" s="23">
        <f>IF(B149="","",B149*'מחשבון'!$E$5)</f>
        <v/>
      </c>
      <c r="E149" s="23">
        <f>IF(B149="","",MIN(IF('מחשבון'!$B$8="שפיצר",'מחשבון'!$E$7-D149,'מחשבון'!$E$8),B149))</f>
        <v/>
      </c>
      <c r="F149" s="23">
        <f>IF(B149="","",MIN('מחשבון'!$B$9,B149-E149))</f>
        <v/>
      </c>
      <c r="G149" s="23">
        <f>IF(B149="","",MAX(B149-E149-F149,0))</f>
        <v/>
      </c>
    </row>
    <row r="150">
      <c r="A150" s="20">
        <f>IF(B150="","",A149+1)</f>
        <v/>
      </c>
      <c r="B150" s="21">
        <f>IF(OR(G149="",G149&lt;=0.005),"",G150)</f>
        <v/>
      </c>
      <c r="C150" s="21">
        <f>IF(B150="","",D150+E150+F150)</f>
        <v/>
      </c>
      <c r="D150" s="21">
        <f>IF(B150="","",B150*'מחשבון'!$E$5)</f>
        <v/>
      </c>
      <c r="E150" s="21">
        <f>IF(B150="","",MIN(IF('מחשבון'!$B$8="שפיצר",'מחשבון'!$E$7-D150,'מחשבון'!$E$8),B150))</f>
        <v/>
      </c>
      <c r="F150" s="21">
        <f>IF(B150="","",MIN('מחשבון'!$B$9,B150-E150))</f>
        <v/>
      </c>
      <c r="G150" s="21">
        <f>IF(B150="","",MAX(B150-E150-F150,0))</f>
        <v/>
      </c>
    </row>
    <row r="151">
      <c r="A151" s="22">
        <f>IF(B151="","",A150+1)</f>
        <v/>
      </c>
      <c r="B151" s="23">
        <f>IF(OR(G150="",G150&lt;=0.005),"",G151)</f>
        <v/>
      </c>
      <c r="C151" s="23">
        <f>IF(B151="","",D151+E151+F151)</f>
        <v/>
      </c>
      <c r="D151" s="23">
        <f>IF(B151="","",B151*'מחשבון'!$E$5)</f>
        <v/>
      </c>
      <c r="E151" s="23">
        <f>IF(B151="","",MIN(IF('מחשבון'!$B$8="שפיצר",'מחשבון'!$E$7-D151,'מחשבון'!$E$8),B151))</f>
        <v/>
      </c>
      <c r="F151" s="23">
        <f>IF(B151="","",MIN('מחשבון'!$B$9,B151-E151))</f>
        <v/>
      </c>
      <c r="G151" s="23">
        <f>IF(B151="","",MAX(B151-E151-F151,0))</f>
        <v/>
      </c>
    </row>
    <row r="152">
      <c r="A152" s="20">
        <f>IF(B152="","",A151+1)</f>
        <v/>
      </c>
      <c r="B152" s="21">
        <f>IF(OR(G151="",G151&lt;=0.005),"",G152)</f>
        <v/>
      </c>
      <c r="C152" s="21">
        <f>IF(B152="","",D152+E152+F152)</f>
        <v/>
      </c>
      <c r="D152" s="21">
        <f>IF(B152="","",B152*'מחשבון'!$E$5)</f>
        <v/>
      </c>
      <c r="E152" s="21">
        <f>IF(B152="","",MIN(IF('מחשבון'!$B$8="שפיצר",'מחשבון'!$E$7-D152,'מחשבון'!$E$8),B152))</f>
        <v/>
      </c>
      <c r="F152" s="21">
        <f>IF(B152="","",MIN('מחשבון'!$B$9,B152-E152))</f>
        <v/>
      </c>
      <c r="G152" s="21">
        <f>IF(B152="","",MAX(B152-E152-F152,0))</f>
        <v/>
      </c>
    </row>
    <row r="153">
      <c r="A153" s="22">
        <f>IF(B153="","",A152+1)</f>
        <v/>
      </c>
      <c r="B153" s="23">
        <f>IF(OR(G152="",G152&lt;=0.005),"",G153)</f>
        <v/>
      </c>
      <c r="C153" s="23">
        <f>IF(B153="","",D153+E153+F153)</f>
        <v/>
      </c>
      <c r="D153" s="23">
        <f>IF(B153="","",B153*'מחשבון'!$E$5)</f>
        <v/>
      </c>
      <c r="E153" s="23">
        <f>IF(B153="","",MIN(IF('מחשבון'!$B$8="שפיצר",'מחשבון'!$E$7-D153,'מחשבון'!$E$8),B153))</f>
        <v/>
      </c>
      <c r="F153" s="23">
        <f>IF(B153="","",MIN('מחשבון'!$B$9,B153-E153))</f>
        <v/>
      </c>
      <c r="G153" s="23">
        <f>IF(B153="","",MAX(B153-E153-F153,0))</f>
        <v/>
      </c>
    </row>
    <row r="154">
      <c r="A154" s="20">
        <f>IF(B154="","",A153+1)</f>
        <v/>
      </c>
      <c r="B154" s="21">
        <f>IF(OR(G153="",G153&lt;=0.005),"",G154)</f>
        <v/>
      </c>
      <c r="C154" s="21">
        <f>IF(B154="","",D154+E154+F154)</f>
        <v/>
      </c>
      <c r="D154" s="21">
        <f>IF(B154="","",B154*'מחשבון'!$E$5)</f>
        <v/>
      </c>
      <c r="E154" s="21">
        <f>IF(B154="","",MIN(IF('מחשבון'!$B$8="שפיצר",'מחשבון'!$E$7-D154,'מחשבון'!$E$8),B154))</f>
        <v/>
      </c>
      <c r="F154" s="21">
        <f>IF(B154="","",MIN('מחשבון'!$B$9,B154-E154))</f>
        <v/>
      </c>
      <c r="G154" s="21">
        <f>IF(B154="","",MAX(B154-E154-F154,0))</f>
        <v/>
      </c>
    </row>
    <row r="155">
      <c r="A155" s="22">
        <f>IF(B155="","",A154+1)</f>
        <v/>
      </c>
      <c r="B155" s="23">
        <f>IF(OR(G154="",G154&lt;=0.005),"",G155)</f>
        <v/>
      </c>
      <c r="C155" s="23">
        <f>IF(B155="","",D155+E155+F155)</f>
        <v/>
      </c>
      <c r="D155" s="23">
        <f>IF(B155="","",B155*'מחשבון'!$E$5)</f>
        <v/>
      </c>
      <c r="E155" s="23">
        <f>IF(B155="","",MIN(IF('מחשבון'!$B$8="שפיצר",'מחשבון'!$E$7-D155,'מחשבון'!$E$8),B155))</f>
        <v/>
      </c>
      <c r="F155" s="23">
        <f>IF(B155="","",MIN('מחשבון'!$B$9,B155-E155))</f>
        <v/>
      </c>
      <c r="G155" s="23">
        <f>IF(B155="","",MAX(B155-E155-F155,0))</f>
        <v/>
      </c>
    </row>
    <row r="156">
      <c r="A156" s="20">
        <f>IF(B156="","",A155+1)</f>
        <v/>
      </c>
      <c r="B156" s="21">
        <f>IF(OR(G155="",G155&lt;=0.005),"",G156)</f>
        <v/>
      </c>
      <c r="C156" s="21">
        <f>IF(B156="","",D156+E156+F156)</f>
        <v/>
      </c>
      <c r="D156" s="21">
        <f>IF(B156="","",B156*'מחשבון'!$E$5)</f>
        <v/>
      </c>
      <c r="E156" s="21">
        <f>IF(B156="","",MIN(IF('מחשבון'!$B$8="שפיצר",'מחשבון'!$E$7-D156,'מחשבון'!$E$8),B156))</f>
        <v/>
      </c>
      <c r="F156" s="21">
        <f>IF(B156="","",MIN('מחשבון'!$B$9,B156-E156))</f>
        <v/>
      </c>
      <c r="G156" s="21">
        <f>IF(B156="","",MAX(B156-E156-F156,0))</f>
        <v/>
      </c>
    </row>
    <row r="157">
      <c r="A157" s="22">
        <f>IF(B157="","",A156+1)</f>
        <v/>
      </c>
      <c r="B157" s="23">
        <f>IF(OR(G156="",G156&lt;=0.005),"",G157)</f>
        <v/>
      </c>
      <c r="C157" s="23">
        <f>IF(B157="","",D157+E157+F157)</f>
        <v/>
      </c>
      <c r="D157" s="23">
        <f>IF(B157="","",B157*'מחשבון'!$E$5)</f>
        <v/>
      </c>
      <c r="E157" s="23">
        <f>IF(B157="","",MIN(IF('מחשבון'!$B$8="שפיצר",'מחשבון'!$E$7-D157,'מחשבון'!$E$8),B157))</f>
        <v/>
      </c>
      <c r="F157" s="23">
        <f>IF(B157="","",MIN('מחשבון'!$B$9,B157-E157))</f>
        <v/>
      </c>
      <c r="G157" s="23">
        <f>IF(B157="","",MAX(B157-E157-F157,0))</f>
        <v/>
      </c>
    </row>
    <row r="158">
      <c r="A158" s="20">
        <f>IF(B158="","",A157+1)</f>
        <v/>
      </c>
      <c r="B158" s="21">
        <f>IF(OR(G157="",G157&lt;=0.005),"",G158)</f>
        <v/>
      </c>
      <c r="C158" s="21">
        <f>IF(B158="","",D158+E158+F158)</f>
        <v/>
      </c>
      <c r="D158" s="21">
        <f>IF(B158="","",B158*'מחשבון'!$E$5)</f>
        <v/>
      </c>
      <c r="E158" s="21">
        <f>IF(B158="","",MIN(IF('מחשבון'!$B$8="שפיצר",'מחשבון'!$E$7-D158,'מחשבון'!$E$8),B158))</f>
        <v/>
      </c>
      <c r="F158" s="21">
        <f>IF(B158="","",MIN('מחשבון'!$B$9,B158-E158))</f>
        <v/>
      </c>
      <c r="G158" s="21">
        <f>IF(B158="","",MAX(B158-E158-F158,0))</f>
        <v/>
      </c>
    </row>
    <row r="159">
      <c r="A159" s="22">
        <f>IF(B159="","",A158+1)</f>
        <v/>
      </c>
      <c r="B159" s="23">
        <f>IF(OR(G158="",G158&lt;=0.005),"",G159)</f>
        <v/>
      </c>
      <c r="C159" s="23">
        <f>IF(B159="","",D159+E159+F159)</f>
        <v/>
      </c>
      <c r="D159" s="23">
        <f>IF(B159="","",B159*'מחשבון'!$E$5)</f>
        <v/>
      </c>
      <c r="E159" s="23">
        <f>IF(B159="","",MIN(IF('מחשבון'!$B$8="שפיצר",'מחשבון'!$E$7-D159,'מחשבון'!$E$8),B159))</f>
        <v/>
      </c>
      <c r="F159" s="23">
        <f>IF(B159="","",MIN('מחשבון'!$B$9,B159-E159))</f>
        <v/>
      </c>
      <c r="G159" s="23">
        <f>IF(B159="","",MAX(B159-E159-F159,0))</f>
        <v/>
      </c>
    </row>
    <row r="160">
      <c r="A160" s="20">
        <f>IF(B160="","",A159+1)</f>
        <v/>
      </c>
      <c r="B160" s="21">
        <f>IF(OR(G159="",G159&lt;=0.005),"",G160)</f>
        <v/>
      </c>
      <c r="C160" s="21">
        <f>IF(B160="","",D160+E160+F160)</f>
        <v/>
      </c>
      <c r="D160" s="21">
        <f>IF(B160="","",B160*'מחשבון'!$E$5)</f>
        <v/>
      </c>
      <c r="E160" s="21">
        <f>IF(B160="","",MIN(IF('מחשבון'!$B$8="שפיצר",'מחשבון'!$E$7-D160,'מחשבון'!$E$8),B160))</f>
        <v/>
      </c>
      <c r="F160" s="21">
        <f>IF(B160="","",MIN('מחשבון'!$B$9,B160-E160))</f>
        <v/>
      </c>
      <c r="G160" s="21">
        <f>IF(B160="","",MAX(B160-E160-F160,0))</f>
        <v/>
      </c>
    </row>
    <row r="161">
      <c r="A161" s="22">
        <f>IF(B161="","",A160+1)</f>
        <v/>
      </c>
      <c r="B161" s="23">
        <f>IF(OR(G160="",G160&lt;=0.005),"",G161)</f>
        <v/>
      </c>
      <c r="C161" s="23">
        <f>IF(B161="","",D161+E161+F161)</f>
        <v/>
      </c>
      <c r="D161" s="23">
        <f>IF(B161="","",B161*'מחשבון'!$E$5)</f>
        <v/>
      </c>
      <c r="E161" s="23">
        <f>IF(B161="","",MIN(IF('מחשבון'!$B$8="שפיצר",'מחשבון'!$E$7-D161,'מחשבון'!$E$8),B161))</f>
        <v/>
      </c>
      <c r="F161" s="23">
        <f>IF(B161="","",MIN('מחשבון'!$B$9,B161-E161))</f>
        <v/>
      </c>
      <c r="G161" s="23">
        <f>IF(B161="","",MAX(B161-E161-F161,0))</f>
        <v/>
      </c>
    </row>
    <row r="162">
      <c r="A162" s="20">
        <f>IF(B162="","",A161+1)</f>
        <v/>
      </c>
      <c r="B162" s="21">
        <f>IF(OR(G161="",G161&lt;=0.005),"",G162)</f>
        <v/>
      </c>
      <c r="C162" s="21">
        <f>IF(B162="","",D162+E162+F162)</f>
        <v/>
      </c>
      <c r="D162" s="21">
        <f>IF(B162="","",B162*'מחשבון'!$E$5)</f>
        <v/>
      </c>
      <c r="E162" s="21">
        <f>IF(B162="","",MIN(IF('מחשבון'!$B$8="שפיצר",'מחשבון'!$E$7-D162,'מחשבון'!$E$8),B162))</f>
        <v/>
      </c>
      <c r="F162" s="21">
        <f>IF(B162="","",MIN('מחשבון'!$B$9,B162-E162))</f>
        <v/>
      </c>
      <c r="G162" s="21">
        <f>IF(B162="","",MAX(B162-E162-F162,0))</f>
        <v/>
      </c>
    </row>
    <row r="163">
      <c r="A163" s="22">
        <f>IF(B163="","",A162+1)</f>
        <v/>
      </c>
      <c r="B163" s="23">
        <f>IF(OR(G162="",G162&lt;=0.005),"",G163)</f>
        <v/>
      </c>
      <c r="C163" s="23">
        <f>IF(B163="","",D163+E163+F163)</f>
        <v/>
      </c>
      <c r="D163" s="23">
        <f>IF(B163="","",B163*'מחשבון'!$E$5)</f>
        <v/>
      </c>
      <c r="E163" s="23">
        <f>IF(B163="","",MIN(IF('מחשבון'!$B$8="שפיצר",'מחשבון'!$E$7-D163,'מחשבון'!$E$8),B163))</f>
        <v/>
      </c>
      <c r="F163" s="23">
        <f>IF(B163="","",MIN('מחשבון'!$B$9,B163-E163))</f>
        <v/>
      </c>
      <c r="G163" s="23">
        <f>IF(B163="","",MAX(B163-E163-F163,0))</f>
        <v/>
      </c>
    </row>
    <row r="164">
      <c r="A164" s="20">
        <f>IF(B164="","",A163+1)</f>
        <v/>
      </c>
      <c r="B164" s="21">
        <f>IF(OR(G163="",G163&lt;=0.005),"",G164)</f>
        <v/>
      </c>
      <c r="C164" s="21">
        <f>IF(B164="","",D164+E164+F164)</f>
        <v/>
      </c>
      <c r="D164" s="21">
        <f>IF(B164="","",B164*'מחשבון'!$E$5)</f>
        <v/>
      </c>
      <c r="E164" s="21">
        <f>IF(B164="","",MIN(IF('מחשבון'!$B$8="שפיצר",'מחשבון'!$E$7-D164,'מחשבון'!$E$8),B164))</f>
        <v/>
      </c>
      <c r="F164" s="21">
        <f>IF(B164="","",MIN('מחשבון'!$B$9,B164-E164))</f>
        <v/>
      </c>
      <c r="G164" s="21">
        <f>IF(B164="","",MAX(B164-E164-F164,0))</f>
        <v/>
      </c>
    </row>
    <row r="165">
      <c r="A165" s="22">
        <f>IF(B165="","",A164+1)</f>
        <v/>
      </c>
      <c r="B165" s="23">
        <f>IF(OR(G164="",G164&lt;=0.005),"",G165)</f>
        <v/>
      </c>
      <c r="C165" s="23">
        <f>IF(B165="","",D165+E165+F165)</f>
        <v/>
      </c>
      <c r="D165" s="23">
        <f>IF(B165="","",B165*'מחשבון'!$E$5)</f>
        <v/>
      </c>
      <c r="E165" s="23">
        <f>IF(B165="","",MIN(IF('מחשבון'!$B$8="שפיצר",'מחשבון'!$E$7-D165,'מחשבון'!$E$8),B165))</f>
        <v/>
      </c>
      <c r="F165" s="23">
        <f>IF(B165="","",MIN('מחשבון'!$B$9,B165-E165))</f>
        <v/>
      </c>
      <c r="G165" s="23">
        <f>IF(B165="","",MAX(B165-E165-F165,0))</f>
        <v/>
      </c>
    </row>
    <row r="166">
      <c r="A166" s="20">
        <f>IF(B166="","",A165+1)</f>
        <v/>
      </c>
      <c r="B166" s="21">
        <f>IF(OR(G165="",G165&lt;=0.005),"",G166)</f>
        <v/>
      </c>
      <c r="C166" s="21">
        <f>IF(B166="","",D166+E166+F166)</f>
        <v/>
      </c>
      <c r="D166" s="21">
        <f>IF(B166="","",B166*'מחשבון'!$E$5)</f>
        <v/>
      </c>
      <c r="E166" s="21">
        <f>IF(B166="","",MIN(IF('מחשבון'!$B$8="שפיצר",'מחשבון'!$E$7-D166,'מחשבון'!$E$8),B166))</f>
        <v/>
      </c>
      <c r="F166" s="21">
        <f>IF(B166="","",MIN('מחשבון'!$B$9,B166-E166))</f>
        <v/>
      </c>
      <c r="G166" s="21">
        <f>IF(B166="","",MAX(B166-E166-F166,0))</f>
        <v/>
      </c>
    </row>
    <row r="167">
      <c r="A167" s="22">
        <f>IF(B167="","",A166+1)</f>
        <v/>
      </c>
      <c r="B167" s="23">
        <f>IF(OR(G166="",G166&lt;=0.005),"",G167)</f>
        <v/>
      </c>
      <c r="C167" s="23">
        <f>IF(B167="","",D167+E167+F167)</f>
        <v/>
      </c>
      <c r="D167" s="23">
        <f>IF(B167="","",B167*'מחשבון'!$E$5)</f>
        <v/>
      </c>
      <c r="E167" s="23">
        <f>IF(B167="","",MIN(IF('מחשבון'!$B$8="שפיצר",'מחשבון'!$E$7-D167,'מחשבון'!$E$8),B167))</f>
        <v/>
      </c>
      <c r="F167" s="23">
        <f>IF(B167="","",MIN('מחשבון'!$B$9,B167-E167))</f>
        <v/>
      </c>
      <c r="G167" s="23">
        <f>IF(B167="","",MAX(B167-E167-F167,0))</f>
        <v/>
      </c>
    </row>
    <row r="168">
      <c r="A168" s="20">
        <f>IF(B168="","",A167+1)</f>
        <v/>
      </c>
      <c r="B168" s="21">
        <f>IF(OR(G167="",G167&lt;=0.005),"",G168)</f>
        <v/>
      </c>
      <c r="C168" s="21">
        <f>IF(B168="","",D168+E168+F168)</f>
        <v/>
      </c>
      <c r="D168" s="21">
        <f>IF(B168="","",B168*'מחשבון'!$E$5)</f>
        <v/>
      </c>
      <c r="E168" s="21">
        <f>IF(B168="","",MIN(IF('מחשבון'!$B$8="שפיצר",'מחשבון'!$E$7-D168,'מחשבון'!$E$8),B168))</f>
        <v/>
      </c>
      <c r="F168" s="21">
        <f>IF(B168="","",MIN('מחשבון'!$B$9,B168-E168))</f>
        <v/>
      </c>
      <c r="G168" s="21">
        <f>IF(B168="","",MAX(B168-E168-F168,0))</f>
        <v/>
      </c>
    </row>
    <row r="169">
      <c r="A169" s="22">
        <f>IF(B169="","",A168+1)</f>
        <v/>
      </c>
      <c r="B169" s="23">
        <f>IF(OR(G168="",G168&lt;=0.005),"",G169)</f>
        <v/>
      </c>
      <c r="C169" s="23">
        <f>IF(B169="","",D169+E169+F169)</f>
        <v/>
      </c>
      <c r="D169" s="23">
        <f>IF(B169="","",B169*'מחשבון'!$E$5)</f>
        <v/>
      </c>
      <c r="E169" s="23">
        <f>IF(B169="","",MIN(IF('מחשבון'!$B$8="שפיצר",'מחשבון'!$E$7-D169,'מחשבון'!$E$8),B169))</f>
        <v/>
      </c>
      <c r="F169" s="23">
        <f>IF(B169="","",MIN('מחשבון'!$B$9,B169-E169))</f>
        <v/>
      </c>
      <c r="G169" s="23">
        <f>IF(B169="","",MAX(B169-E169-F169,0))</f>
        <v/>
      </c>
    </row>
    <row r="170">
      <c r="A170" s="20">
        <f>IF(B170="","",A169+1)</f>
        <v/>
      </c>
      <c r="B170" s="21">
        <f>IF(OR(G169="",G169&lt;=0.005),"",G170)</f>
        <v/>
      </c>
      <c r="C170" s="21">
        <f>IF(B170="","",D170+E170+F170)</f>
        <v/>
      </c>
      <c r="D170" s="21">
        <f>IF(B170="","",B170*'מחשבון'!$E$5)</f>
        <v/>
      </c>
      <c r="E170" s="21">
        <f>IF(B170="","",MIN(IF('מחשבון'!$B$8="שפיצר",'מחשבון'!$E$7-D170,'מחשבון'!$E$8),B170))</f>
        <v/>
      </c>
      <c r="F170" s="21">
        <f>IF(B170="","",MIN('מחשבון'!$B$9,B170-E170))</f>
        <v/>
      </c>
      <c r="G170" s="21">
        <f>IF(B170="","",MAX(B170-E170-F170,0))</f>
        <v/>
      </c>
    </row>
    <row r="171">
      <c r="A171" s="22">
        <f>IF(B171="","",A170+1)</f>
        <v/>
      </c>
      <c r="B171" s="23">
        <f>IF(OR(G170="",G170&lt;=0.005),"",G171)</f>
        <v/>
      </c>
      <c r="C171" s="23">
        <f>IF(B171="","",D171+E171+F171)</f>
        <v/>
      </c>
      <c r="D171" s="23">
        <f>IF(B171="","",B171*'מחשבון'!$E$5)</f>
        <v/>
      </c>
      <c r="E171" s="23">
        <f>IF(B171="","",MIN(IF('מחשבון'!$B$8="שפיצר",'מחשבון'!$E$7-D171,'מחשבון'!$E$8),B171))</f>
        <v/>
      </c>
      <c r="F171" s="23">
        <f>IF(B171="","",MIN('מחשבון'!$B$9,B171-E171))</f>
        <v/>
      </c>
      <c r="G171" s="23">
        <f>IF(B171="","",MAX(B171-E171-F171,0))</f>
        <v/>
      </c>
    </row>
    <row r="172">
      <c r="A172" s="20">
        <f>IF(B172="","",A171+1)</f>
        <v/>
      </c>
      <c r="B172" s="21">
        <f>IF(OR(G171="",G171&lt;=0.005),"",G172)</f>
        <v/>
      </c>
      <c r="C172" s="21">
        <f>IF(B172="","",D172+E172+F172)</f>
        <v/>
      </c>
      <c r="D172" s="21">
        <f>IF(B172="","",B172*'מחשבון'!$E$5)</f>
        <v/>
      </c>
      <c r="E172" s="21">
        <f>IF(B172="","",MIN(IF('מחשבון'!$B$8="שפיצר",'מחשבון'!$E$7-D172,'מחשבון'!$E$8),B172))</f>
        <v/>
      </c>
      <c r="F172" s="21">
        <f>IF(B172="","",MIN('מחשבון'!$B$9,B172-E172))</f>
        <v/>
      </c>
      <c r="G172" s="21">
        <f>IF(B172="","",MAX(B172-E172-F172,0))</f>
        <v/>
      </c>
    </row>
    <row r="173">
      <c r="A173" s="22">
        <f>IF(B173="","",A172+1)</f>
        <v/>
      </c>
      <c r="B173" s="23">
        <f>IF(OR(G172="",G172&lt;=0.005),"",G173)</f>
        <v/>
      </c>
      <c r="C173" s="23">
        <f>IF(B173="","",D173+E173+F173)</f>
        <v/>
      </c>
      <c r="D173" s="23">
        <f>IF(B173="","",B173*'מחשבון'!$E$5)</f>
        <v/>
      </c>
      <c r="E173" s="23">
        <f>IF(B173="","",MIN(IF('מחשבון'!$B$8="שפיצר",'מחשבון'!$E$7-D173,'מחשבון'!$E$8),B173))</f>
        <v/>
      </c>
      <c r="F173" s="23">
        <f>IF(B173="","",MIN('מחשבון'!$B$9,B173-E173))</f>
        <v/>
      </c>
      <c r="G173" s="23">
        <f>IF(B173="","",MAX(B173-E173-F173,0))</f>
        <v/>
      </c>
    </row>
    <row r="174">
      <c r="A174" s="20">
        <f>IF(B174="","",A173+1)</f>
        <v/>
      </c>
      <c r="B174" s="21">
        <f>IF(OR(G173="",G173&lt;=0.005),"",G174)</f>
        <v/>
      </c>
      <c r="C174" s="21">
        <f>IF(B174="","",D174+E174+F174)</f>
        <v/>
      </c>
      <c r="D174" s="21">
        <f>IF(B174="","",B174*'מחשבון'!$E$5)</f>
        <v/>
      </c>
      <c r="E174" s="21">
        <f>IF(B174="","",MIN(IF('מחשבון'!$B$8="שפיצר",'מחשבון'!$E$7-D174,'מחשבון'!$E$8),B174))</f>
        <v/>
      </c>
      <c r="F174" s="21">
        <f>IF(B174="","",MIN('מחשבון'!$B$9,B174-E174))</f>
        <v/>
      </c>
      <c r="G174" s="21">
        <f>IF(B174="","",MAX(B174-E174-F174,0))</f>
        <v/>
      </c>
    </row>
    <row r="175">
      <c r="A175" s="22">
        <f>IF(B175="","",A174+1)</f>
        <v/>
      </c>
      <c r="B175" s="23">
        <f>IF(OR(G174="",G174&lt;=0.005),"",G175)</f>
        <v/>
      </c>
      <c r="C175" s="23">
        <f>IF(B175="","",D175+E175+F175)</f>
        <v/>
      </c>
      <c r="D175" s="23">
        <f>IF(B175="","",B175*'מחשבון'!$E$5)</f>
        <v/>
      </c>
      <c r="E175" s="23">
        <f>IF(B175="","",MIN(IF('מחשבון'!$B$8="שפיצר",'מחשבון'!$E$7-D175,'מחשבון'!$E$8),B175))</f>
        <v/>
      </c>
      <c r="F175" s="23">
        <f>IF(B175="","",MIN('מחשבון'!$B$9,B175-E175))</f>
        <v/>
      </c>
      <c r="G175" s="23">
        <f>IF(B175="","",MAX(B175-E175-F175,0))</f>
        <v/>
      </c>
    </row>
    <row r="176">
      <c r="A176" s="20">
        <f>IF(B176="","",A175+1)</f>
        <v/>
      </c>
      <c r="B176" s="21">
        <f>IF(OR(G175="",G175&lt;=0.005),"",G176)</f>
        <v/>
      </c>
      <c r="C176" s="21">
        <f>IF(B176="","",D176+E176+F176)</f>
        <v/>
      </c>
      <c r="D176" s="21">
        <f>IF(B176="","",B176*'מחשבון'!$E$5)</f>
        <v/>
      </c>
      <c r="E176" s="21">
        <f>IF(B176="","",MIN(IF('מחשבון'!$B$8="שפיצר",'מחשבון'!$E$7-D176,'מחשבון'!$E$8),B176))</f>
        <v/>
      </c>
      <c r="F176" s="21">
        <f>IF(B176="","",MIN('מחשבון'!$B$9,B176-E176))</f>
        <v/>
      </c>
      <c r="G176" s="21">
        <f>IF(B176="","",MAX(B176-E176-F176,0))</f>
        <v/>
      </c>
    </row>
    <row r="177">
      <c r="A177" s="22">
        <f>IF(B177="","",A176+1)</f>
        <v/>
      </c>
      <c r="B177" s="23">
        <f>IF(OR(G176="",G176&lt;=0.005),"",G177)</f>
        <v/>
      </c>
      <c r="C177" s="23">
        <f>IF(B177="","",D177+E177+F177)</f>
        <v/>
      </c>
      <c r="D177" s="23">
        <f>IF(B177="","",B177*'מחשבון'!$E$5)</f>
        <v/>
      </c>
      <c r="E177" s="23">
        <f>IF(B177="","",MIN(IF('מחשבון'!$B$8="שפיצר",'מחשבון'!$E$7-D177,'מחשבון'!$E$8),B177))</f>
        <v/>
      </c>
      <c r="F177" s="23">
        <f>IF(B177="","",MIN('מחשבון'!$B$9,B177-E177))</f>
        <v/>
      </c>
      <c r="G177" s="23">
        <f>IF(B177="","",MAX(B177-E177-F177,0))</f>
        <v/>
      </c>
    </row>
    <row r="178">
      <c r="A178" s="20">
        <f>IF(B178="","",A177+1)</f>
        <v/>
      </c>
      <c r="B178" s="21">
        <f>IF(OR(G177="",G177&lt;=0.005),"",G178)</f>
        <v/>
      </c>
      <c r="C178" s="21">
        <f>IF(B178="","",D178+E178+F178)</f>
        <v/>
      </c>
      <c r="D178" s="21">
        <f>IF(B178="","",B178*'מחשבון'!$E$5)</f>
        <v/>
      </c>
      <c r="E178" s="21">
        <f>IF(B178="","",MIN(IF('מחשבון'!$B$8="שפיצר",'מחשבון'!$E$7-D178,'מחשבון'!$E$8),B178))</f>
        <v/>
      </c>
      <c r="F178" s="21">
        <f>IF(B178="","",MIN('מחשבון'!$B$9,B178-E178))</f>
        <v/>
      </c>
      <c r="G178" s="21">
        <f>IF(B178="","",MAX(B178-E178-F178,0))</f>
        <v/>
      </c>
    </row>
    <row r="179">
      <c r="A179" s="22">
        <f>IF(B179="","",A178+1)</f>
        <v/>
      </c>
      <c r="B179" s="23">
        <f>IF(OR(G178="",G178&lt;=0.005),"",G179)</f>
        <v/>
      </c>
      <c r="C179" s="23">
        <f>IF(B179="","",D179+E179+F179)</f>
        <v/>
      </c>
      <c r="D179" s="23">
        <f>IF(B179="","",B179*'מחשבון'!$E$5)</f>
        <v/>
      </c>
      <c r="E179" s="23">
        <f>IF(B179="","",MIN(IF('מחשבון'!$B$8="שפיצר",'מחשבון'!$E$7-D179,'מחשבון'!$E$8),B179))</f>
        <v/>
      </c>
      <c r="F179" s="23">
        <f>IF(B179="","",MIN('מחשבון'!$B$9,B179-E179))</f>
        <v/>
      </c>
      <c r="G179" s="23">
        <f>IF(B179="","",MAX(B179-E179-F179,0))</f>
        <v/>
      </c>
    </row>
    <row r="180">
      <c r="A180" s="20">
        <f>IF(B180="","",A179+1)</f>
        <v/>
      </c>
      <c r="B180" s="21">
        <f>IF(OR(G179="",G179&lt;=0.005),"",G180)</f>
        <v/>
      </c>
      <c r="C180" s="21">
        <f>IF(B180="","",D180+E180+F180)</f>
        <v/>
      </c>
      <c r="D180" s="21">
        <f>IF(B180="","",B180*'מחשבון'!$E$5)</f>
        <v/>
      </c>
      <c r="E180" s="21">
        <f>IF(B180="","",MIN(IF('מחשבון'!$B$8="שפיצר",'מחשבון'!$E$7-D180,'מחשבון'!$E$8),B180))</f>
        <v/>
      </c>
      <c r="F180" s="21">
        <f>IF(B180="","",MIN('מחשבון'!$B$9,B180-E180))</f>
        <v/>
      </c>
      <c r="G180" s="21">
        <f>IF(B180="","",MAX(B180-E180-F180,0))</f>
        <v/>
      </c>
    </row>
    <row r="181">
      <c r="A181" s="22">
        <f>IF(B181="","",A180+1)</f>
        <v/>
      </c>
      <c r="B181" s="23">
        <f>IF(OR(G180="",G180&lt;=0.005),"",G181)</f>
        <v/>
      </c>
      <c r="C181" s="23">
        <f>IF(B181="","",D181+E181+F181)</f>
        <v/>
      </c>
      <c r="D181" s="23">
        <f>IF(B181="","",B181*'מחשבון'!$E$5)</f>
        <v/>
      </c>
      <c r="E181" s="23">
        <f>IF(B181="","",MIN(IF('מחשבון'!$B$8="שפיצר",'מחשבון'!$E$7-D181,'מחשבון'!$E$8),B181))</f>
        <v/>
      </c>
      <c r="F181" s="23">
        <f>IF(B181="","",MIN('מחשבון'!$B$9,B181-E181))</f>
        <v/>
      </c>
      <c r="G181" s="23">
        <f>IF(B181="","",MAX(B181-E181-F181,0))</f>
        <v/>
      </c>
    </row>
    <row r="182">
      <c r="A182" s="20">
        <f>IF(B182="","",A181+1)</f>
        <v/>
      </c>
      <c r="B182" s="21">
        <f>IF(OR(G181="",G181&lt;=0.005),"",G182)</f>
        <v/>
      </c>
      <c r="C182" s="21">
        <f>IF(B182="","",D182+E182+F182)</f>
        <v/>
      </c>
      <c r="D182" s="21">
        <f>IF(B182="","",B182*'מחשבון'!$E$5)</f>
        <v/>
      </c>
      <c r="E182" s="21">
        <f>IF(B182="","",MIN(IF('מחשבון'!$B$8="שפיצר",'מחשבון'!$E$7-D182,'מחשבון'!$E$8),B182))</f>
        <v/>
      </c>
      <c r="F182" s="21">
        <f>IF(B182="","",MIN('מחשבון'!$B$9,B182-E182))</f>
        <v/>
      </c>
      <c r="G182" s="21">
        <f>IF(B182="","",MAX(B182-E182-F182,0))</f>
        <v/>
      </c>
    </row>
    <row r="183">
      <c r="A183" s="22">
        <f>IF(B183="","",A182+1)</f>
        <v/>
      </c>
      <c r="B183" s="23">
        <f>IF(OR(G182="",G182&lt;=0.005),"",G183)</f>
        <v/>
      </c>
      <c r="C183" s="23">
        <f>IF(B183="","",D183+E183+F183)</f>
        <v/>
      </c>
      <c r="D183" s="23">
        <f>IF(B183="","",B183*'מחשבון'!$E$5)</f>
        <v/>
      </c>
      <c r="E183" s="23">
        <f>IF(B183="","",MIN(IF('מחשבון'!$B$8="שפיצר",'מחשבון'!$E$7-D183,'מחשבון'!$E$8),B183))</f>
        <v/>
      </c>
      <c r="F183" s="23">
        <f>IF(B183="","",MIN('מחשבון'!$B$9,B183-E183))</f>
        <v/>
      </c>
      <c r="G183" s="23">
        <f>IF(B183="","",MAX(B183-E183-F183,0))</f>
        <v/>
      </c>
    </row>
    <row r="184">
      <c r="A184" s="20">
        <f>IF(B184="","",A183+1)</f>
        <v/>
      </c>
      <c r="B184" s="21">
        <f>IF(OR(G183="",G183&lt;=0.005),"",G184)</f>
        <v/>
      </c>
      <c r="C184" s="21">
        <f>IF(B184="","",D184+E184+F184)</f>
        <v/>
      </c>
      <c r="D184" s="21">
        <f>IF(B184="","",B184*'מחשבון'!$E$5)</f>
        <v/>
      </c>
      <c r="E184" s="21">
        <f>IF(B184="","",MIN(IF('מחשבון'!$B$8="שפיצר",'מחשבון'!$E$7-D184,'מחשבון'!$E$8),B184))</f>
        <v/>
      </c>
      <c r="F184" s="21">
        <f>IF(B184="","",MIN('מחשבון'!$B$9,B184-E184))</f>
        <v/>
      </c>
      <c r="G184" s="21">
        <f>IF(B184="","",MAX(B184-E184-F184,0))</f>
        <v/>
      </c>
    </row>
    <row r="185">
      <c r="A185" s="22">
        <f>IF(B185="","",A184+1)</f>
        <v/>
      </c>
      <c r="B185" s="23">
        <f>IF(OR(G184="",G184&lt;=0.005),"",G185)</f>
        <v/>
      </c>
      <c r="C185" s="23">
        <f>IF(B185="","",D185+E185+F185)</f>
        <v/>
      </c>
      <c r="D185" s="23">
        <f>IF(B185="","",B185*'מחשבון'!$E$5)</f>
        <v/>
      </c>
      <c r="E185" s="23">
        <f>IF(B185="","",MIN(IF('מחשבון'!$B$8="שפיצר",'מחשבון'!$E$7-D185,'מחשבון'!$E$8),B185))</f>
        <v/>
      </c>
      <c r="F185" s="23">
        <f>IF(B185="","",MIN('מחשבון'!$B$9,B185-E185))</f>
        <v/>
      </c>
      <c r="G185" s="23">
        <f>IF(B185="","",MAX(B185-E185-F185,0))</f>
        <v/>
      </c>
    </row>
    <row r="186">
      <c r="A186" s="20">
        <f>IF(B186="","",A185+1)</f>
        <v/>
      </c>
      <c r="B186" s="21">
        <f>IF(OR(G185="",G185&lt;=0.005),"",G186)</f>
        <v/>
      </c>
      <c r="C186" s="21">
        <f>IF(B186="","",D186+E186+F186)</f>
        <v/>
      </c>
      <c r="D186" s="21">
        <f>IF(B186="","",B186*'מחשבון'!$E$5)</f>
        <v/>
      </c>
      <c r="E186" s="21">
        <f>IF(B186="","",MIN(IF('מחשבון'!$B$8="שפיצר",'מחשבון'!$E$7-D186,'מחשבון'!$E$8),B186))</f>
        <v/>
      </c>
      <c r="F186" s="21">
        <f>IF(B186="","",MIN('מחשבון'!$B$9,B186-E186))</f>
        <v/>
      </c>
      <c r="G186" s="21">
        <f>IF(B186="","",MAX(B186-E186-F186,0))</f>
        <v/>
      </c>
    </row>
    <row r="187">
      <c r="A187" s="22">
        <f>IF(B187="","",A186+1)</f>
        <v/>
      </c>
      <c r="B187" s="23">
        <f>IF(OR(G186="",G186&lt;=0.005),"",G187)</f>
        <v/>
      </c>
      <c r="C187" s="23">
        <f>IF(B187="","",D187+E187+F187)</f>
        <v/>
      </c>
      <c r="D187" s="23">
        <f>IF(B187="","",B187*'מחשבון'!$E$5)</f>
        <v/>
      </c>
      <c r="E187" s="23">
        <f>IF(B187="","",MIN(IF('מחשבון'!$B$8="שפיצר",'מחשבון'!$E$7-D187,'מחשבון'!$E$8),B187))</f>
        <v/>
      </c>
      <c r="F187" s="23">
        <f>IF(B187="","",MIN('מחשבון'!$B$9,B187-E187))</f>
        <v/>
      </c>
      <c r="G187" s="23">
        <f>IF(B187="","",MAX(B187-E187-F187,0))</f>
        <v/>
      </c>
    </row>
    <row r="188">
      <c r="A188" s="20">
        <f>IF(B188="","",A187+1)</f>
        <v/>
      </c>
      <c r="B188" s="21">
        <f>IF(OR(G187="",G187&lt;=0.005),"",G188)</f>
        <v/>
      </c>
      <c r="C188" s="21">
        <f>IF(B188="","",D188+E188+F188)</f>
        <v/>
      </c>
      <c r="D188" s="21">
        <f>IF(B188="","",B188*'מחשבון'!$E$5)</f>
        <v/>
      </c>
      <c r="E188" s="21">
        <f>IF(B188="","",MIN(IF('מחשבון'!$B$8="שפיצר",'מחשבון'!$E$7-D188,'מחשבון'!$E$8),B188))</f>
        <v/>
      </c>
      <c r="F188" s="21">
        <f>IF(B188="","",MIN('מחשבון'!$B$9,B188-E188))</f>
        <v/>
      </c>
      <c r="G188" s="21">
        <f>IF(B188="","",MAX(B188-E188-F188,0))</f>
        <v/>
      </c>
    </row>
    <row r="189">
      <c r="A189" s="22">
        <f>IF(B189="","",A188+1)</f>
        <v/>
      </c>
      <c r="B189" s="23">
        <f>IF(OR(G188="",G188&lt;=0.005),"",G189)</f>
        <v/>
      </c>
      <c r="C189" s="23">
        <f>IF(B189="","",D189+E189+F189)</f>
        <v/>
      </c>
      <c r="D189" s="23">
        <f>IF(B189="","",B189*'מחשבון'!$E$5)</f>
        <v/>
      </c>
      <c r="E189" s="23">
        <f>IF(B189="","",MIN(IF('מחשבון'!$B$8="שפיצר",'מחשבון'!$E$7-D189,'מחשבון'!$E$8),B189))</f>
        <v/>
      </c>
      <c r="F189" s="23">
        <f>IF(B189="","",MIN('מחשבון'!$B$9,B189-E189))</f>
        <v/>
      </c>
      <c r="G189" s="23">
        <f>IF(B189="","",MAX(B189-E189-F189,0))</f>
        <v/>
      </c>
    </row>
    <row r="190">
      <c r="A190" s="20">
        <f>IF(B190="","",A189+1)</f>
        <v/>
      </c>
      <c r="B190" s="21">
        <f>IF(OR(G189="",G189&lt;=0.005),"",G190)</f>
        <v/>
      </c>
      <c r="C190" s="21">
        <f>IF(B190="","",D190+E190+F190)</f>
        <v/>
      </c>
      <c r="D190" s="21">
        <f>IF(B190="","",B190*'מחשבון'!$E$5)</f>
        <v/>
      </c>
      <c r="E190" s="21">
        <f>IF(B190="","",MIN(IF('מחשבון'!$B$8="שפיצר",'מחשבון'!$E$7-D190,'מחשבון'!$E$8),B190))</f>
        <v/>
      </c>
      <c r="F190" s="21">
        <f>IF(B190="","",MIN('מחשבון'!$B$9,B190-E190))</f>
        <v/>
      </c>
      <c r="G190" s="21">
        <f>IF(B190="","",MAX(B190-E190-F190,0))</f>
        <v/>
      </c>
    </row>
    <row r="191">
      <c r="A191" s="22">
        <f>IF(B191="","",A190+1)</f>
        <v/>
      </c>
      <c r="B191" s="23">
        <f>IF(OR(G190="",G190&lt;=0.005),"",G191)</f>
        <v/>
      </c>
      <c r="C191" s="23">
        <f>IF(B191="","",D191+E191+F191)</f>
        <v/>
      </c>
      <c r="D191" s="23">
        <f>IF(B191="","",B191*'מחשבון'!$E$5)</f>
        <v/>
      </c>
      <c r="E191" s="23">
        <f>IF(B191="","",MIN(IF('מחשבון'!$B$8="שפיצר",'מחשבון'!$E$7-D191,'מחשבון'!$E$8),B191))</f>
        <v/>
      </c>
      <c r="F191" s="23">
        <f>IF(B191="","",MIN('מחשבון'!$B$9,B191-E191))</f>
        <v/>
      </c>
      <c r="G191" s="23">
        <f>IF(B191="","",MAX(B191-E191-F191,0))</f>
        <v/>
      </c>
    </row>
    <row r="192">
      <c r="A192" s="20">
        <f>IF(B192="","",A191+1)</f>
        <v/>
      </c>
      <c r="B192" s="21">
        <f>IF(OR(G191="",G191&lt;=0.005),"",G192)</f>
        <v/>
      </c>
      <c r="C192" s="21">
        <f>IF(B192="","",D192+E192+F192)</f>
        <v/>
      </c>
      <c r="D192" s="21">
        <f>IF(B192="","",B192*'מחשבון'!$E$5)</f>
        <v/>
      </c>
      <c r="E192" s="21">
        <f>IF(B192="","",MIN(IF('מחשבון'!$B$8="שפיצר",'מחשבון'!$E$7-D192,'מחשבון'!$E$8),B192))</f>
        <v/>
      </c>
      <c r="F192" s="21">
        <f>IF(B192="","",MIN('מחשבון'!$B$9,B192-E192))</f>
        <v/>
      </c>
      <c r="G192" s="21">
        <f>IF(B192="","",MAX(B192-E192-F192,0))</f>
        <v/>
      </c>
    </row>
    <row r="193">
      <c r="A193" s="22">
        <f>IF(B193="","",A192+1)</f>
        <v/>
      </c>
      <c r="B193" s="23">
        <f>IF(OR(G192="",G192&lt;=0.005),"",G193)</f>
        <v/>
      </c>
      <c r="C193" s="23">
        <f>IF(B193="","",D193+E193+F193)</f>
        <v/>
      </c>
      <c r="D193" s="23">
        <f>IF(B193="","",B193*'מחשבון'!$E$5)</f>
        <v/>
      </c>
      <c r="E193" s="23">
        <f>IF(B193="","",MIN(IF('מחשבון'!$B$8="שפיצר",'מחשבון'!$E$7-D193,'מחשבון'!$E$8),B193))</f>
        <v/>
      </c>
      <c r="F193" s="23">
        <f>IF(B193="","",MIN('מחשבון'!$B$9,B193-E193))</f>
        <v/>
      </c>
      <c r="G193" s="23">
        <f>IF(B193="","",MAX(B193-E193-F193,0))</f>
        <v/>
      </c>
    </row>
    <row r="194">
      <c r="A194" s="20">
        <f>IF(B194="","",A193+1)</f>
        <v/>
      </c>
      <c r="B194" s="21">
        <f>IF(OR(G193="",G193&lt;=0.005),"",G194)</f>
        <v/>
      </c>
      <c r="C194" s="21">
        <f>IF(B194="","",D194+E194+F194)</f>
        <v/>
      </c>
      <c r="D194" s="21">
        <f>IF(B194="","",B194*'מחשבון'!$E$5)</f>
        <v/>
      </c>
      <c r="E194" s="21">
        <f>IF(B194="","",MIN(IF('מחשבון'!$B$8="שפיצר",'מחשבון'!$E$7-D194,'מחשבון'!$E$8),B194))</f>
        <v/>
      </c>
      <c r="F194" s="21">
        <f>IF(B194="","",MIN('מחשבון'!$B$9,B194-E194))</f>
        <v/>
      </c>
      <c r="G194" s="21">
        <f>IF(B194="","",MAX(B194-E194-F194,0))</f>
        <v/>
      </c>
    </row>
    <row r="195">
      <c r="A195" s="22">
        <f>IF(B195="","",A194+1)</f>
        <v/>
      </c>
      <c r="B195" s="23">
        <f>IF(OR(G194="",G194&lt;=0.005),"",G195)</f>
        <v/>
      </c>
      <c r="C195" s="23">
        <f>IF(B195="","",D195+E195+F195)</f>
        <v/>
      </c>
      <c r="D195" s="23">
        <f>IF(B195="","",B195*'מחשבון'!$E$5)</f>
        <v/>
      </c>
      <c r="E195" s="23">
        <f>IF(B195="","",MIN(IF('מחשבון'!$B$8="שפיצר",'מחשבון'!$E$7-D195,'מחשבון'!$E$8),B195))</f>
        <v/>
      </c>
      <c r="F195" s="23">
        <f>IF(B195="","",MIN('מחשבון'!$B$9,B195-E195))</f>
        <v/>
      </c>
      <c r="G195" s="23">
        <f>IF(B195="","",MAX(B195-E195-F195,0))</f>
        <v/>
      </c>
    </row>
    <row r="196">
      <c r="A196" s="20">
        <f>IF(B196="","",A195+1)</f>
        <v/>
      </c>
      <c r="B196" s="21">
        <f>IF(OR(G195="",G195&lt;=0.005),"",G196)</f>
        <v/>
      </c>
      <c r="C196" s="21">
        <f>IF(B196="","",D196+E196+F196)</f>
        <v/>
      </c>
      <c r="D196" s="21">
        <f>IF(B196="","",B196*'מחשבון'!$E$5)</f>
        <v/>
      </c>
      <c r="E196" s="21">
        <f>IF(B196="","",MIN(IF('מחשבון'!$B$8="שפיצר",'מחשבון'!$E$7-D196,'מחשבון'!$E$8),B196))</f>
        <v/>
      </c>
      <c r="F196" s="21">
        <f>IF(B196="","",MIN('מחשבון'!$B$9,B196-E196))</f>
        <v/>
      </c>
      <c r="G196" s="21">
        <f>IF(B196="","",MAX(B196-E196-F196,0))</f>
        <v/>
      </c>
    </row>
    <row r="197">
      <c r="A197" s="22">
        <f>IF(B197="","",A196+1)</f>
        <v/>
      </c>
      <c r="B197" s="23">
        <f>IF(OR(G196="",G196&lt;=0.005),"",G197)</f>
        <v/>
      </c>
      <c r="C197" s="23">
        <f>IF(B197="","",D197+E197+F197)</f>
        <v/>
      </c>
      <c r="D197" s="23">
        <f>IF(B197="","",B197*'מחשבון'!$E$5)</f>
        <v/>
      </c>
      <c r="E197" s="23">
        <f>IF(B197="","",MIN(IF('מחשבון'!$B$8="שפיצר",'מחשבון'!$E$7-D197,'מחשבון'!$E$8),B197))</f>
        <v/>
      </c>
      <c r="F197" s="23">
        <f>IF(B197="","",MIN('מחשבון'!$B$9,B197-E197))</f>
        <v/>
      </c>
      <c r="G197" s="23">
        <f>IF(B197="","",MAX(B197-E197-F197,0))</f>
        <v/>
      </c>
    </row>
    <row r="198">
      <c r="A198" s="20">
        <f>IF(B198="","",A197+1)</f>
        <v/>
      </c>
      <c r="B198" s="21">
        <f>IF(OR(G197="",G197&lt;=0.005),"",G198)</f>
        <v/>
      </c>
      <c r="C198" s="21">
        <f>IF(B198="","",D198+E198+F198)</f>
        <v/>
      </c>
      <c r="D198" s="21">
        <f>IF(B198="","",B198*'מחשבון'!$E$5)</f>
        <v/>
      </c>
      <c r="E198" s="21">
        <f>IF(B198="","",MIN(IF('מחשבון'!$B$8="שפיצר",'מחשבון'!$E$7-D198,'מחשבון'!$E$8),B198))</f>
        <v/>
      </c>
      <c r="F198" s="21">
        <f>IF(B198="","",MIN('מחשבון'!$B$9,B198-E198))</f>
        <v/>
      </c>
      <c r="G198" s="21">
        <f>IF(B198="","",MAX(B198-E198-F198,0))</f>
        <v/>
      </c>
    </row>
    <row r="199">
      <c r="A199" s="22">
        <f>IF(B199="","",A198+1)</f>
        <v/>
      </c>
      <c r="B199" s="23">
        <f>IF(OR(G198="",G198&lt;=0.005),"",G199)</f>
        <v/>
      </c>
      <c r="C199" s="23">
        <f>IF(B199="","",D199+E199+F199)</f>
        <v/>
      </c>
      <c r="D199" s="23">
        <f>IF(B199="","",B199*'מחשבון'!$E$5)</f>
        <v/>
      </c>
      <c r="E199" s="23">
        <f>IF(B199="","",MIN(IF('מחשבון'!$B$8="שפיצר",'מחשבון'!$E$7-D199,'מחשבון'!$E$8),B199))</f>
        <v/>
      </c>
      <c r="F199" s="23">
        <f>IF(B199="","",MIN('מחשבון'!$B$9,B199-E199))</f>
        <v/>
      </c>
      <c r="G199" s="23">
        <f>IF(B199="","",MAX(B199-E199-F199,0))</f>
        <v/>
      </c>
    </row>
    <row r="200">
      <c r="A200" s="20">
        <f>IF(B200="","",A199+1)</f>
        <v/>
      </c>
      <c r="B200" s="21">
        <f>IF(OR(G199="",G199&lt;=0.005),"",G200)</f>
        <v/>
      </c>
      <c r="C200" s="21">
        <f>IF(B200="","",D200+E200+F200)</f>
        <v/>
      </c>
      <c r="D200" s="21">
        <f>IF(B200="","",B200*'מחשבון'!$E$5)</f>
        <v/>
      </c>
      <c r="E200" s="21">
        <f>IF(B200="","",MIN(IF('מחשבון'!$B$8="שפיצר",'מחשבון'!$E$7-D200,'מחשבון'!$E$8),B200))</f>
        <v/>
      </c>
      <c r="F200" s="21">
        <f>IF(B200="","",MIN('מחשבון'!$B$9,B200-E200))</f>
        <v/>
      </c>
      <c r="G200" s="21">
        <f>IF(B200="","",MAX(B200-E200-F200,0))</f>
        <v/>
      </c>
    </row>
    <row r="201">
      <c r="A201" s="22">
        <f>IF(B201="","",A200+1)</f>
        <v/>
      </c>
      <c r="B201" s="23">
        <f>IF(OR(G200="",G200&lt;=0.005),"",G201)</f>
        <v/>
      </c>
      <c r="C201" s="23">
        <f>IF(B201="","",D201+E201+F201)</f>
        <v/>
      </c>
      <c r="D201" s="23">
        <f>IF(B201="","",B201*'מחשבון'!$E$5)</f>
        <v/>
      </c>
      <c r="E201" s="23">
        <f>IF(B201="","",MIN(IF('מחשבון'!$B$8="שפיצר",'מחשבון'!$E$7-D201,'מחשבון'!$E$8),B201))</f>
        <v/>
      </c>
      <c r="F201" s="23">
        <f>IF(B201="","",MIN('מחשבון'!$B$9,B201-E201))</f>
        <v/>
      </c>
      <c r="G201" s="23">
        <f>IF(B201="","",MAX(B201-E201-F201,0))</f>
        <v/>
      </c>
    </row>
    <row r="202">
      <c r="A202" s="20">
        <f>IF(B202="","",A201+1)</f>
        <v/>
      </c>
      <c r="B202" s="21">
        <f>IF(OR(G201="",G201&lt;=0.005),"",G202)</f>
        <v/>
      </c>
      <c r="C202" s="21">
        <f>IF(B202="","",D202+E202+F202)</f>
        <v/>
      </c>
      <c r="D202" s="21">
        <f>IF(B202="","",B202*'מחשבון'!$E$5)</f>
        <v/>
      </c>
      <c r="E202" s="21">
        <f>IF(B202="","",MIN(IF('מחשבון'!$B$8="שפיצר",'מחשבון'!$E$7-D202,'מחשבון'!$E$8),B202))</f>
        <v/>
      </c>
      <c r="F202" s="21">
        <f>IF(B202="","",MIN('מחשבון'!$B$9,B202-E202))</f>
        <v/>
      </c>
      <c r="G202" s="21">
        <f>IF(B202="","",MAX(B202-E202-F202,0))</f>
        <v/>
      </c>
    </row>
    <row r="203">
      <c r="A203" s="22">
        <f>IF(B203="","",A202+1)</f>
        <v/>
      </c>
      <c r="B203" s="23">
        <f>IF(OR(G202="",G202&lt;=0.005),"",G203)</f>
        <v/>
      </c>
      <c r="C203" s="23">
        <f>IF(B203="","",D203+E203+F203)</f>
        <v/>
      </c>
      <c r="D203" s="23">
        <f>IF(B203="","",B203*'מחשבון'!$E$5)</f>
        <v/>
      </c>
      <c r="E203" s="23">
        <f>IF(B203="","",MIN(IF('מחשבון'!$B$8="שפיצר",'מחשבון'!$E$7-D203,'מחשבון'!$E$8),B203))</f>
        <v/>
      </c>
      <c r="F203" s="23">
        <f>IF(B203="","",MIN('מחשבון'!$B$9,B203-E203))</f>
        <v/>
      </c>
      <c r="G203" s="23">
        <f>IF(B203="","",MAX(B203-E203-F203,0))</f>
        <v/>
      </c>
    </row>
    <row r="204">
      <c r="A204" s="20">
        <f>IF(B204="","",A203+1)</f>
        <v/>
      </c>
      <c r="B204" s="21">
        <f>IF(OR(G203="",G203&lt;=0.005),"",G204)</f>
        <v/>
      </c>
      <c r="C204" s="21">
        <f>IF(B204="","",D204+E204+F204)</f>
        <v/>
      </c>
      <c r="D204" s="21">
        <f>IF(B204="","",B204*'מחשבון'!$E$5)</f>
        <v/>
      </c>
      <c r="E204" s="21">
        <f>IF(B204="","",MIN(IF('מחשבון'!$B$8="שפיצר",'מחשבון'!$E$7-D204,'מחשבון'!$E$8),B204))</f>
        <v/>
      </c>
      <c r="F204" s="21">
        <f>IF(B204="","",MIN('מחשבון'!$B$9,B204-E204))</f>
        <v/>
      </c>
      <c r="G204" s="21">
        <f>IF(B204="","",MAX(B204-E204-F204,0))</f>
        <v/>
      </c>
    </row>
    <row r="205">
      <c r="A205" s="22">
        <f>IF(B205="","",A204+1)</f>
        <v/>
      </c>
      <c r="B205" s="23">
        <f>IF(OR(G204="",G204&lt;=0.005),"",G205)</f>
        <v/>
      </c>
      <c r="C205" s="23">
        <f>IF(B205="","",D205+E205+F205)</f>
        <v/>
      </c>
      <c r="D205" s="23">
        <f>IF(B205="","",B205*'מחשבון'!$E$5)</f>
        <v/>
      </c>
      <c r="E205" s="23">
        <f>IF(B205="","",MIN(IF('מחשבון'!$B$8="שפיצר",'מחשבון'!$E$7-D205,'מחשבון'!$E$8),B205))</f>
        <v/>
      </c>
      <c r="F205" s="23">
        <f>IF(B205="","",MIN('מחשבון'!$B$9,B205-E205))</f>
        <v/>
      </c>
      <c r="G205" s="23">
        <f>IF(B205="","",MAX(B205-E205-F205,0))</f>
        <v/>
      </c>
    </row>
    <row r="206">
      <c r="A206" s="20">
        <f>IF(B206="","",A205+1)</f>
        <v/>
      </c>
      <c r="B206" s="21">
        <f>IF(OR(G205="",G205&lt;=0.005),"",G206)</f>
        <v/>
      </c>
      <c r="C206" s="21">
        <f>IF(B206="","",D206+E206+F206)</f>
        <v/>
      </c>
      <c r="D206" s="21">
        <f>IF(B206="","",B206*'מחשבון'!$E$5)</f>
        <v/>
      </c>
      <c r="E206" s="21">
        <f>IF(B206="","",MIN(IF('מחשבון'!$B$8="שפיצר",'מחשבון'!$E$7-D206,'מחשבון'!$E$8),B206))</f>
        <v/>
      </c>
      <c r="F206" s="21">
        <f>IF(B206="","",MIN('מחשבון'!$B$9,B206-E206))</f>
        <v/>
      </c>
      <c r="G206" s="21">
        <f>IF(B206="","",MAX(B206-E206-F206,0))</f>
        <v/>
      </c>
    </row>
    <row r="207">
      <c r="A207" s="22">
        <f>IF(B207="","",A206+1)</f>
        <v/>
      </c>
      <c r="B207" s="23">
        <f>IF(OR(G206="",G206&lt;=0.005),"",G207)</f>
        <v/>
      </c>
      <c r="C207" s="23">
        <f>IF(B207="","",D207+E207+F207)</f>
        <v/>
      </c>
      <c r="D207" s="23">
        <f>IF(B207="","",B207*'מחשבון'!$E$5)</f>
        <v/>
      </c>
      <c r="E207" s="23">
        <f>IF(B207="","",MIN(IF('מחשבון'!$B$8="שפיצר",'מחשבון'!$E$7-D207,'מחשבון'!$E$8),B207))</f>
        <v/>
      </c>
      <c r="F207" s="23">
        <f>IF(B207="","",MIN('מחשבון'!$B$9,B207-E207))</f>
        <v/>
      </c>
      <c r="G207" s="23">
        <f>IF(B207="","",MAX(B207-E207-F207,0))</f>
        <v/>
      </c>
    </row>
    <row r="208">
      <c r="A208" s="20">
        <f>IF(B208="","",A207+1)</f>
        <v/>
      </c>
      <c r="B208" s="21">
        <f>IF(OR(G207="",G207&lt;=0.005),"",G208)</f>
        <v/>
      </c>
      <c r="C208" s="21">
        <f>IF(B208="","",D208+E208+F208)</f>
        <v/>
      </c>
      <c r="D208" s="21">
        <f>IF(B208="","",B208*'מחשבון'!$E$5)</f>
        <v/>
      </c>
      <c r="E208" s="21">
        <f>IF(B208="","",MIN(IF('מחשבון'!$B$8="שפיצר",'מחשבון'!$E$7-D208,'מחשבון'!$E$8),B208))</f>
        <v/>
      </c>
      <c r="F208" s="21">
        <f>IF(B208="","",MIN('מחשבון'!$B$9,B208-E208))</f>
        <v/>
      </c>
      <c r="G208" s="21">
        <f>IF(B208="","",MAX(B208-E208-F208,0))</f>
        <v/>
      </c>
    </row>
    <row r="209">
      <c r="A209" s="22">
        <f>IF(B209="","",A208+1)</f>
        <v/>
      </c>
      <c r="B209" s="23">
        <f>IF(OR(G208="",G208&lt;=0.005),"",G209)</f>
        <v/>
      </c>
      <c r="C209" s="23">
        <f>IF(B209="","",D209+E209+F209)</f>
        <v/>
      </c>
      <c r="D209" s="23">
        <f>IF(B209="","",B209*'מחשבון'!$E$5)</f>
        <v/>
      </c>
      <c r="E209" s="23">
        <f>IF(B209="","",MIN(IF('מחשבון'!$B$8="שפיצר",'מחשבון'!$E$7-D209,'מחשבון'!$E$8),B209))</f>
        <v/>
      </c>
      <c r="F209" s="23">
        <f>IF(B209="","",MIN('מחשבון'!$B$9,B209-E209))</f>
        <v/>
      </c>
      <c r="G209" s="23">
        <f>IF(B209="","",MAX(B209-E209-F209,0))</f>
        <v/>
      </c>
    </row>
    <row r="210">
      <c r="A210" s="20">
        <f>IF(B210="","",A209+1)</f>
        <v/>
      </c>
      <c r="B210" s="21">
        <f>IF(OR(G209="",G209&lt;=0.005),"",G210)</f>
        <v/>
      </c>
      <c r="C210" s="21">
        <f>IF(B210="","",D210+E210+F210)</f>
        <v/>
      </c>
      <c r="D210" s="21">
        <f>IF(B210="","",B210*'מחשבון'!$E$5)</f>
        <v/>
      </c>
      <c r="E210" s="21">
        <f>IF(B210="","",MIN(IF('מחשבון'!$B$8="שפיצר",'מחשבון'!$E$7-D210,'מחשבון'!$E$8),B210))</f>
        <v/>
      </c>
      <c r="F210" s="21">
        <f>IF(B210="","",MIN('מחשבון'!$B$9,B210-E210))</f>
        <v/>
      </c>
      <c r="G210" s="21">
        <f>IF(B210="","",MAX(B210-E210-F210,0))</f>
        <v/>
      </c>
    </row>
    <row r="211">
      <c r="A211" s="22">
        <f>IF(B211="","",A210+1)</f>
        <v/>
      </c>
      <c r="B211" s="23">
        <f>IF(OR(G210="",G210&lt;=0.005),"",G211)</f>
        <v/>
      </c>
      <c r="C211" s="23">
        <f>IF(B211="","",D211+E211+F211)</f>
        <v/>
      </c>
      <c r="D211" s="23">
        <f>IF(B211="","",B211*'מחשבון'!$E$5)</f>
        <v/>
      </c>
      <c r="E211" s="23">
        <f>IF(B211="","",MIN(IF('מחשבון'!$B$8="שפיצר",'מחשבון'!$E$7-D211,'מחשבון'!$E$8),B211))</f>
        <v/>
      </c>
      <c r="F211" s="23">
        <f>IF(B211="","",MIN('מחשבון'!$B$9,B211-E211))</f>
        <v/>
      </c>
      <c r="G211" s="23">
        <f>IF(B211="","",MAX(B211-E211-F211,0))</f>
        <v/>
      </c>
    </row>
    <row r="212">
      <c r="A212" s="20">
        <f>IF(B212="","",A211+1)</f>
        <v/>
      </c>
      <c r="B212" s="21">
        <f>IF(OR(G211="",G211&lt;=0.005),"",G212)</f>
        <v/>
      </c>
      <c r="C212" s="21">
        <f>IF(B212="","",D212+E212+F212)</f>
        <v/>
      </c>
      <c r="D212" s="21">
        <f>IF(B212="","",B212*'מחשבון'!$E$5)</f>
        <v/>
      </c>
      <c r="E212" s="21">
        <f>IF(B212="","",MIN(IF('מחשבון'!$B$8="שפיצר",'מחשבון'!$E$7-D212,'מחשבון'!$E$8),B212))</f>
        <v/>
      </c>
      <c r="F212" s="21">
        <f>IF(B212="","",MIN('מחשבון'!$B$9,B212-E212))</f>
        <v/>
      </c>
      <c r="G212" s="21">
        <f>IF(B212="","",MAX(B212-E212-F212,0))</f>
        <v/>
      </c>
    </row>
    <row r="213">
      <c r="A213" s="22">
        <f>IF(B213="","",A212+1)</f>
        <v/>
      </c>
      <c r="B213" s="23">
        <f>IF(OR(G212="",G212&lt;=0.005),"",G213)</f>
        <v/>
      </c>
      <c r="C213" s="23">
        <f>IF(B213="","",D213+E213+F213)</f>
        <v/>
      </c>
      <c r="D213" s="23">
        <f>IF(B213="","",B213*'מחשבון'!$E$5)</f>
        <v/>
      </c>
      <c r="E213" s="23">
        <f>IF(B213="","",MIN(IF('מחשבון'!$B$8="שפיצר",'מחשבון'!$E$7-D213,'מחשבון'!$E$8),B213))</f>
        <v/>
      </c>
      <c r="F213" s="23">
        <f>IF(B213="","",MIN('מחשבון'!$B$9,B213-E213))</f>
        <v/>
      </c>
      <c r="G213" s="23">
        <f>IF(B213="","",MAX(B213-E213-F213,0))</f>
        <v/>
      </c>
    </row>
    <row r="214">
      <c r="A214" s="20">
        <f>IF(B214="","",A213+1)</f>
        <v/>
      </c>
      <c r="B214" s="21">
        <f>IF(OR(G213="",G213&lt;=0.005),"",G214)</f>
        <v/>
      </c>
      <c r="C214" s="21">
        <f>IF(B214="","",D214+E214+F214)</f>
        <v/>
      </c>
      <c r="D214" s="21">
        <f>IF(B214="","",B214*'מחשבון'!$E$5)</f>
        <v/>
      </c>
      <c r="E214" s="21">
        <f>IF(B214="","",MIN(IF('מחשבון'!$B$8="שפיצר",'מחשבון'!$E$7-D214,'מחשבון'!$E$8),B214))</f>
        <v/>
      </c>
      <c r="F214" s="21">
        <f>IF(B214="","",MIN('מחשבון'!$B$9,B214-E214))</f>
        <v/>
      </c>
      <c r="G214" s="21">
        <f>IF(B214="","",MAX(B214-E214-F214,0))</f>
        <v/>
      </c>
    </row>
    <row r="215">
      <c r="A215" s="22">
        <f>IF(B215="","",A214+1)</f>
        <v/>
      </c>
      <c r="B215" s="23">
        <f>IF(OR(G214="",G214&lt;=0.005),"",G215)</f>
        <v/>
      </c>
      <c r="C215" s="23">
        <f>IF(B215="","",D215+E215+F215)</f>
        <v/>
      </c>
      <c r="D215" s="23">
        <f>IF(B215="","",B215*'מחשבון'!$E$5)</f>
        <v/>
      </c>
      <c r="E215" s="23">
        <f>IF(B215="","",MIN(IF('מחשבון'!$B$8="שפיצר",'מחשבון'!$E$7-D215,'מחשבון'!$E$8),B215))</f>
        <v/>
      </c>
      <c r="F215" s="23">
        <f>IF(B215="","",MIN('מחשבון'!$B$9,B215-E215))</f>
        <v/>
      </c>
      <c r="G215" s="23">
        <f>IF(B215="","",MAX(B215-E215-F215,0))</f>
        <v/>
      </c>
    </row>
    <row r="216">
      <c r="A216" s="20">
        <f>IF(B216="","",A215+1)</f>
        <v/>
      </c>
      <c r="B216" s="21">
        <f>IF(OR(G215="",G215&lt;=0.005),"",G216)</f>
        <v/>
      </c>
      <c r="C216" s="21">
        <f>IF(B216="","",D216+E216+F216)</f>
        <v/>
      </c>
      <c r="D216" s="21">
        <f>IF(B216="","",B216*'מחשבון'!$E$5)</f>
        <v/>
      </c>
      <c r="E216" s="21">
        <f>IF(B216="","",MIN(IF('מחשבון'!$B$8="שפיצר",'מחשבון'!$E$7-D216,'מחשבון'!$E$8),B216))</f>
        <v/>
      </c>
      <c r="F216" s="21">
        <f>IF(B216="","",MIN('מחשבון'!$B$9,B216-E216))</f>
        <v/>
      </c>
      <c r="G216" s="21">
        <f>IF(B216="","",MAX(B216-E216-F216,0))</f>
        <v/>
      </c>
    </row>
    <row r="217">
      <c r="A217" s="22">
        <f>IF(B217="","",A216+1)</f>
        <v/>
      </c>
      <c r="B217" s="23">
        <f>IF(OR(G216="",G216&lt;=0.005),"",G217)</f>
        <v/>
      </c>
      <c r="C217" s="23">
        <f>IF(B217="","",D217+E217+F217)</f>
        <v/>
      </c>
      <c r="D217" s="23">
        <f>IF(B217="","",B217*'מחשבון'!$E$5)</f>
        <v/>
      </c>
      <c r="E217" s="23">
        <f>IF(B217="","",MIN(IF('מחשבון'!$B$8="שפיצר",'מחשבון'!$E$7-D217,'מחשבון'!$E$8),B217))</f>
        <v/>
      </c>
      <c r="F217" s="23">
        <f>IF(B217="","",MIN('מחשבון'!$B$9,B217-E217))</f>
        <v/>
      </c>
      <c r="G217" s="23">
        <f>IF(B217="","",MAX(B217-E217-F217,0))</f>
        <v/>
      </c>
    </row>
    <row r="218">
      <c r="A218" s="20">
        <f>IF(B218="","",A217+1)</f>
        <v/>
      </c>
      <c r="B218" s="21">
        <f>IF(OR(G217="",G217&lt;=0.005),"",G218)</f>
        <v/>
      </c>
      <c r="C218" s="21">
        <f>IF(B218="","",D218+E218+F218)</f>
        <v/>
      </c>
      <c r="D218" s="21">
        <f>IF(B218="","",B218*'מחשבון'!$E$5)</f>
        <v/>
      </c>
      <c r="E218" s="21">
        <f>IF(B218="","",MIN(IF('מחשבון'!$B$8="שפיצר",'מחשבון'!$E$7-D218,'מחשבון'!$E$8),B218))</f>
        <v/>
      </c>
      <c r="F218" s="21">
        <f>IF(B218="","",MIN('מחשבון'!$B$9,B218-E218))</f>
        <v/>
      </c>
      <c r="G218" s="21">
        <f>IF(B218="","",MAX(B218-E218-F218,0))</f>
        <v/>
      </c>
    </row>
    <row r="219">
      <c r="A219" s="22">
        <f>IF(B219="","",A218+1)</f>
        <v/>
      </c>
      <c r="B219" s="23">
        <f>IF(OR(G218="",G218&lt;=0.005),"",G219)</f>
        <v/>
      </c>
      <c r="C219" s="23">
        <f>IF(B219="","",D219+E219+F219)</f>
        <v/>
      </c>
      <c r="D219" s="23">
        <f>IF(B219="","",B219*'מחשבון'!$E$5)</f>
        <v/>
      </c>
      <c r="E219" s="23">
        <f>IF(B219="","",MIN(IF('מחשבון'!$B$8="שפיצר",'מחשבון'!$E$7-D219,'מחשבון'!$E$8),B219))</f>
        <v/>
      </c>
      <c r="F219" s="23">
        <f>IF(B219="","",MIN('מחשבון'!$B$9,B219-E219))</f>
        <v/>
      </c>
      <c r="G219" s="23">
        <f>IF(B219="","",MAX(B219-E219-F219,0))</f>
        <v/>
      </c>
    </row>
    <row r="220">
      <c r="A220" s="20">
        <f>IF(B220="","",A219+1)</f>
        <v/>
      </c>
      <c r="B220" s="21">
        <f>IF(OR(G219="",G219&lt;=0.005),"",G220)</f>
        <v/>
      </c>
      <c r="C220" s="21">
        <f>IF(B220="","",D220+E220+F220)</f>
        <v/>
      </c>
      <c r="D220" s="21">
        <f>IF(B220="","",B220*'מחשבון'!$E$5)</f>
        <v/>
      </c>
      <c r="E220" s="21">
        <f>IF(B220="","",MIN(IF('מחשבון'!$B$8="שפיצר",'מחשבון'!$E$7-D220,'מחשבון'!$E$8),B220))</f>
        <v/>
      </c>
      <c r="F220" s="21">
        <f>IF(B220="","",MIN('מחשבון'!$B$9,B220-E220))</f>
        <v/>
      </c>
      <c r="G220" s="21">
        <f>IF(B220="","",MAX(B220-E220-F220,0))</f>
        <v/>
      </c>
    </row>
    <row r="221">
      <c r="A221" s="22">
        <f>IF(B221="","",A220+1)</f>
        <v/>
      </c>
      <c r="B221" s="23">
        <f>IF(OR(G220="",G220&lt;=0.005),"",G221)</f>
        <v/>
      </c>
      <c r="C221" s="23">
        <f>IF(B221="","",D221+E221+F221)</f>
        <v/>
      </c>
      <c r="D221" s="23">
        <f>IF(B221="","",B221*'מחשבון'!$E$5)</f>
        <v/>
      </c>
      <c r="E221" s="23">
        <f>IF(B221="","",MIN(IF('מחשבון'!$B$8="שפיצר",'מחשבון'!$E$7-D221,'מחשבון'!$E$8),B221))</f>
        <v/>
      </c>
      <c r="F221" s="23">
        <f>IF(B221="","",MIN('מחשבון'!$B$9,B221-E221))</f>
        <v/>
      </c>
      <c r="G221" s="23">
        <f>IF(B221="","",MAX(B221-E221-F221,0))</f>
        <v/>
      </c>
    </row>
    <row r="222">
      <c r="A222" s="20">
        <f>IF(B222="","",A221+1)</f>
        <v/>
      </c>
      <c r="B222" s="21">
        <f>IF(OR(G221="",G221&lt;=0.005),"",G222)</f>
        <v/>
      </c>
      <c r="C222" s="21">
        <f>IF(B222="","",D222+E222+F222)</f>
        <v/>
      </c>
      <c r="D222" s="21">
        <f>IF(B222="","",B222*'מחשבון'!$E$5)</f>
        <v/>
      </c>
      <c r="E222" s="21">
        <f>IF(B222="","",MIN(IF('מחשבון'!$B$8="שפיצר",'מחשבון'!$E$7-D222,'מחשבון'!$E$8),B222))</f>
        <v/>
      </c>
      <c r="F222" s="21">
        <f>IF(B222="","",MIN('מחשבון'!$B$9,B222-E222))</f>
        <v/>
      </c>
      <c r="G222" s="21">
        <f>IF(B222="","",MAX(B222-E222-F222,0))</f>
        <v/>
      </c>
    </row>
    <row r="223">
      <c r="A223" s="22">
        <f>IF(B223="","",A222+1)</f>
        <v/>
      </c>
      <c r="B223" s="23">
        <f>IF(OR(G222="",G222&lt;=0.005),"",G223)</f>
        <v/>
      </c>
      <c r="C223" s="23">
        <f>IF(B223="","",D223+E223+F223)</f>
        <v/>
      </c>
      <c r="D223" s="23">
        <f>IF(B223="","",B223*'מחשבון'!$E$5)</f>
        <v/>
      </c>
      <c r="E223" s="23">
        <f>IF(B223="","",MIN(IF('מחשבון'!$B$8="שפיצר",'מחשבון'!$E$7-D223,'מחשבון'!$E$8),B223))</f>
        <v/>
      </c>
      <c r="F223" s="23">
        <f>IF(B223="","",MIN('מחשבון'!$B$9,B223-E223))</f>
        <v/>
      </c>
      <c r="G223" s="23">
        <f>IF(B223="","",MAX(B223-E223-F223,0))</f>
        <v/>
      </c>
    </row>
    <row r="224">
      <c r="A224" s="20">
        <f>IF(B224="","",A223+1)</f>
        <v/>
      </c>
      <c r="B224" s="21">
        <f>IF(OR(G223="",G223&lt;=0.005),"",G224)</f>
        <v/>
      </c>
      <c r="C224" s="21">
        <f>IF(B224="","",D224+E224+F224)</f>
        <v/>
      </c>
      <c r="D224" s="21">
        <f>IF(B224="","",B224*'מחשבון'!$E$5)</f>
        <v/>
      </c>
      <c r="E224" s="21">
        <f>IF(B224="","",MIN(IF('מחשבון'!$B$8="שפיצר",'מחשבון'!$E$7-D224,'מחשבון'!$E$8),B224))</f>
        <v/>
      </c>
      <c r="F224" s="21">
        <f>IF(B224="","",MIN('מחשבון'!$B$9,B224-E224))</f>
        <v/>
      </c>
      <c r="G224" s="21">
        <f>IF(B224="","",MAX(B224-E224-F224,0))</f>
        <v/>
      </c>
    </row>
    <row r="225">
      <c r="A225" s="22">
        <f>IF(B225="","",A224+1)</f>
        <v/>
      </c>
      <c r="B225" s="23">
        <f>IF(OR(G224="",G224&lt;=0.005),"",G225)</f>
        <v/>
      </c>
      <c r="C225" s="23">
        <f>IF(B225="","",D225+E225+F225)</f>
        <v/>
      </c>
      <c r="D225" s="23">
        <f>IF(B225="","",B225*'מחשבון'!$E$5)</f>
        <v/>
      </c>
      <c r="E225" s="23">
        <f>IF(B225="","",MIN(IF('מחשבון'!$B$8="שפיצר",'מחשבון'!$E$7-D225,'מחשבון'!$E$8),B225))</f>
        <v/>
      </c>
      <c r="F225" s="23">
        <f>IF(B225="","",MIN('מחשבון'!$B$9,B225-E225))</f>
        <v/>
      </c>
      <c r="G225" s="23">
        <f>IF(B225="","",MAX(B225-E225-F225,0))</f>
        <v/>
      </c>
    </row>
    <row r="226">
      <c r="A226" s="20">
        <f>IF(B226="","",A225+1)</f>
        <v/>
      </c>
      <c r="B226" s="21">
        <f>IF(OR(G225="",G225&lt;=0.005),"",G226)</f>
        <v/>
      </c>
      <c r="C226" s="21">
        <f>IF(B226="","",D226+E226+F226)</f>
        <v/>
      </c>
      <c r="D226" s="21">
        <f>IF(B226="","",B226*'מחשבון'!$E$5)</f>
        <v/>
      </c>
      <c r="E226" s="21">
        <f>IF(B226="","",MIN(IF('מחשבון'!$B$8="שפיצר",'מחשבון'!$E$7-D226,'מחשבון'!$E$8),B226))</f>
        <v/>
      </c>
      <c r="F226" s="21">
        <f>IF(B226="","",MIN('מחשבון'!$B$9,B226-E226))</f>
        <v/>
      </c>
      <c r="G226" s="21">
        <f>IF(B226="","",MAX(B226-E226-F226,0))</f>
        <v/>
      </c>
    </row>
    <row r="227">
      <c r="A227" s="22">
        <f>IF(B227="","",A226+1)</f>
        <v/>
      </c>
      <c r="B227" s="23">
        <f>IF(OR(G226="",G226&lt;=0.005),"",G227)</f>
        <v/>
      </c>
      <c r="C227" s="23">
        <f>IF(B227="","",D227+E227+F227)</f>
        <v/>
      </c>
      <c r="D227" s="23">
        <f>IF(B227="","",B227*'מחשבון'!$E$5)</f>
        <v/>
      </c>
      <c r="E227" s="23">
        <f>IF(B227="","",MIN(IF('מחשבון'!$B$8="שפיצר",'מחשבון'!$E$7-D227,'מחשבון'!$E$8),B227))</f>
        <v/>
      </c>
      <c r="F227" s="23">
        <f>IF(B227="","",MIN('מחשבון'!$B$9,B227-E227))</f>
        <v/>
      </c>
      <c r="G227" s="23">
        <f>IF(B227="","",MAX(B227-E227-F227,0))</f>
        <v/>
      </c>
    </row>
    <row r="228">
      <c r="A228" s="20">
        <f>IF(B228="","",A227+1)</f>
        <v/>
      </c>
      <c r="B228" s="21">
        <f>IF(OR(G227="",G227&lt;=0.005),"",G228)</f>
        <v/>
      </c>
      <c r="C228" s="21">
        <f>IF(B228="","",D228+E228+F228)</f>
        <v/>
      </c>
      <c r="D228" s="21">
        <f>IF(B228="","",B228*'מחשבון'!$E$5)</f>
        <v/>
      </c>
      <c r="E228" s="21">
        <f>IF(B228="","",MIN(IF('מחשבון'!$B$8="שפיצר",'מחשבון'!$E$7-D228,'מחשבון'!$E$8),B228))</f>
        <v/>
      </c>
      <c r="F228" s="21">
        <f>IF(B228="","",MIN('מחשבון'!$B$9,B228-E228))</f>
        <v/>
      </c>
      <c r="G228" s="21">
        <f>IF(B228="","",MAX(B228-E228-F228,0))</f>
        <v/>
      </c>
    </row>
    <row r="229">
      <c r="A229" s="22">
        <f>IF(B229="","",A228+1)</f>
        <v/>
      </c>
      <c r="B229" s="23">
        <f>IF(OR(G228="",G228&lt;=0.005),"",G229)</f>
        <v/>
      </c>
      <c r="C229" s="23">
        <f>IF(B229="","",D229+E229+F229)</f>
        <v/>
      </c>
      <c r="D229" s="23">
        <f>IF(B229="","",B229*'מחשבון'!$E$5)</f>
        <v/>
      </c>
      <c r="E229" s="23">
        <f>IF(B229="","",MIN(IF('מחשבון'!$B$8="שפיצר",'מחשבון'!$E$7-D229,'מחשבון'!$E$8),B229))</f>
        <v/>
      </c>
      <c r="F229" s="23">
        <f>IF(B229="","",MIN('מחשבון'!$B$9,B229-E229))</f>
        <v/>
      </c>
      <c r="G229" s="23">
        <f>IF(B229="","",MAX(B229-E229-F229,0))</f>
        <v/>
      </c>
    </row>
    <row r="230">
      <c r="A230" s="20">
        <f>IF(B230="","",A229+1)</f>
        <v/>
      </c>
      <c r="B230" s="21">
        <f>IF(OR(G229="",G229&lt;=0.005),"",G230)</f>
        <v/>
      </c>
      <c r="C230" s="21">
        <f>IF(B230="","",D230+E230+F230)</f>
        <v/>
      </c>
      <c r="D230" s="21">
        <f>IF(B230="","",B230*'מחשבון'!$E$5)</f>
        <v/>
      </c>
      <c r="E230" s="21">
        <f>IF(B230="","",MIN(IF('מחשבון'!$B$8="שפיצר",'מחשבון'!$E$7-D230,'מחשבון'!$E$8),B230))</f>
        <v/>
      </c>
      <c r="F230" s="21">
        <f>IF(B230="","",MIN('מחשבון'!$B$9,B230-E230))</f>
        <v/>
      </c>
      <c r="G230" s="21">
        <f>IF(B230="","",MAX(B230-E230-F230,0))</f>
        <v/>
      </c>
    </row>
    <row r="231">
      <c r="A231" s="22">
        <f>IF(B231="","",A230+1)</f>
        <v/>
      </c>
      <c r="B231" s="23">
        <f>IF(OR(G230="",G230&lt;=0.005),"",G231)</f>
        <v/>
      </c>
      <c r="C231" s="23">
        <f>IF(B231="","",D231+E231+F231)</f>
        <v/>
      </c>
      <c r="D231" s="23">
        <f>IF(B231="","",B231*'מחשבון'!$E$5)</f>
        <v/>
      </c>
      <c r="E231" s="23">
        <f>IF(B231="","",MIN(IF('מחשבון'!$B$8="שפיצר",'מחשבון'!$E$7-D231,'מחשבון'!$E$8),B231))</f>
        <v/>
      </c>
      <c r="F231" s="23">
        <f>IF(B231="","",MIN('מחשבון'!$B$9,B231-E231))</f>
        <v/>
      </c>
      <c r="G231" s="23">
        <f>IF(B231="","",MAX(B231-E231-F231,0))</f>
        <v/>
      </c>
    </row>
    <row r="232">
      <c r="A232" s="20">
        <f>IF(B232="","",A231+1)</f>
        <v/>
      </c>
      <c r="B232" s="21">
        <f>IF(OR(G231="",G231&lt;=0.005),"",G232)</f>
        <v/>
      </c>
      <c r="C232" s="21">
        <f>IF(B232="","",D232+E232+F232)</f>
        <v/>
      </c>
      <c r="D232" s="21">
        <f>IF(B232="","",B232*'מחשבון'!$E$5)</f>
        <v/>
      </c>
      <c r="E232" s="21">
        <f>IF(B232="","",MIN(IF('מחשבון'!$B$8="שפיצר",'מחשבון'!$E$7-D232,'מחשבון'!$E$8),B232))</f>
        <v/>
      </c>
      <c r="F232" s="21">
        <f>IF(B232="","",MIN('מחשבון'!$B$9,B232-E232))</f>
        <v/>
      </c>
      <c r="G232" s="21">
        <f>IF(B232="","",MAX(B232-E232-F232,0))</f>
        <v/>
      </c>
    </row>
    <row r="233">
      <c r="A233" s="22">
        <f>IF(B233="","",A232+1)</f>
        <v/>
      </c>
      <c r="B233" s="23">
        <f>IF(OR(G232="",G232&lt;=0.005),"",G233)</f>
        <v/>
      </c>
      <c r="C233" s="23">
        <f>IF(B233="","",D233+E233+F233)</f>
        <v/>
      </c>
      <c r="D233" s="23">
        <f>IF(B233="","",B233*'מחשבון'!$E$5)</f>
        <v/>
      </c>
      <c r="E233" s="23">
        <f>IF(B233="","",MIN(IF('מחשבון'!$B$8="שפיצר",'מחשבון'!$E$7-D233,'מחשבון'!$E$8),B233))</f>
        <v/>
      </c>
      <c r="F233" s="23">
        <f>IF(B233="","",MIN('מחשבון'!$B$9,B233-E233))</f>
        <v/>
      </c>
      <c r="G233" s="23">
        <f>IF(B233="","",MAX(B233-E233-F233,0))</f>
        <v/>
      </c>
    </row>
    <row r="234">
      <c r="A234" s="20">
        <f>IF(B234="","",A233+1)</f>
        <v/>
      </c>
      <c r="B234" s="21">
        <f>IF(OR(G233="",G233&lt;=0.005),"",G234)</f>
        <v/>
      </c>
      <c r="C234" s="21">
        <f>IF(B234="","",D234+E234+F234)</f>
        <v/>
      </c>
      <c r="D234" s="21">
        <f>IF(B234="","",B234*'מחשבון'!$E$5)</f>
        <v/>
      </c>
      <c r="E234" s="21">
        <f>IF(B234="","",MIN(IF('מחשבון'!$B$8="שפיצר",'מחשבון'!$E$7-D234,'מחשבון'!$E$8),B234))</f>
        <v/>
      </c>
      <c r="F234" s="21">
        <f>IF(B234="","",MIN('מחשבון'!$B$9,B234-E234))</f>
        <v/>
      </c>
      <c r="G234" s="21">
        <f>IF(B234="","",MAX(B234-E234-F234,0))</f>
        <v/>
      </c>
    </row>
    <row r="235">
      <c r="A235" s="22">
        <f>IF(B235="","",A234+1)</f>
        <v/>
      </c>
      <c r="B235" s="23">
        <f>IF(OR(G234="",G234&lt;=0.005),"",G235)</f>
        <v/>
      </c>
      <c r="C235" s="23">
        <f>IF(B235="","",D235+E235+F235)</f>
        <v/>
      </c>
      <c r="D235" s="23">
        <f>IF(B235="","",B235*'מחשבון'!$E$5)</f>
        <v/>
      </c>
      <c r="E235" s="23">
        <f>IF(B235="","",MIN(IF('מחשבון'!$B$8="שפיצר",'מחשבון'!$E$7-D235,'מחשבון'!$E$8),B235))</f>
        <v/>
      </c>
      <c r="F235" s="23">
        <f>IF(B235="","",MIN('מחשבון'!$B$9,B235-E235))</f>
        <v/>
      </c>
      <c r="G235" s="23">
        <f>IF(B235="","",MAX(B235-E235-F235,0))</f>
        <v/>
      </c>
    </row>
    <row r="236">
      <c r="A236" s="20">
        <f>IF(B236="","",A235+1)</f>
        <v/>
      </c>
      <c r="B236" s="21">
        <f>IF(OR(G235="",G235&lt;=0.005),"",G236)</f>
        <v/>
      </c>
      <c r="C236" s="21">
        <f>IF(B236="","",D236+E236+F236)</f>
        <v/>
      </c>
      <c r="D236" s="21">
        <f>IF(B236="","",B236*'מחשבון'!$E$5)</f>
        <v/>
      </c>
      <c r="E236" s="21">
        <f>IF(B236="","",MIN(IF('מחשבון'!$B$8="שפיצר",'מחשבון'!$E$7-D236,'מחשבון'!$E$8),B236))</f>
        <v/>
      </c>
      <c r="F236" s="21">
        <f>IF(B236="","",MIN('מחשבון'!$B$9,B236-E236))</f>
        <v/>
      </c>
      <c r="G236" s="21">
        <f>IF(B236="","",MAX(B236-E236-F236,0))</f>
        <v/>
      </c>
    </row>
    <row r="237">
      <c r="A237" s="22">
        <f>IF(B237="","",A236+1)</f>
        <v/>
      </c>
      <c r="B237" s="23">
        <f>IF(OR(G236="",G236&lt;=0.005),"",G237)</f>
        <v/>
      </c>
      <c r="C237" s="23">
        <f>IF(B237="","",D237+E237+F237)</f>
        <v/>
      </c>
      <c r="D237" s="23">
        <f>IF(B237="","",B237*'מחשבון'!$E$5)</f>
        <v/>
      </c>
      <c r="E237" s="23">
        <f>IF(B237="","",MIN(IF('מחשבון'!$B$8="שפיצר",'מחשבון'!$E$7-D237,'מחשבון'!$E$8),B237))</f>
        <v/>
      </c>
      <c r="F237" s="23">
        <f>IF(B237="","",MIN('מחשבון'!$B$9,B237-E237))</f>
        <v/>
      </c>
      <c r="G237" s="23">
        <f>IF(B237="","",MAX(B237-E237-F237,0))</f>
        <v/>
      </c>
    </row>
    <row r="238">
      <c r="A238" s="20">
        <f>IF(B238="","",A237+1)</f>
        <v/>
      </c>
      <c r="B238" s="21">
        <f>IF(OR(G237="",G237&lt;=0.005),"",G238)</f>
        <v/>
      </c>
      <c r="C238" s="21">
        <f>IF(B238="","",D238+E238+F238)</f>
        <v/>
      </c>
      <c r="D238" s="21">
        <f>IF(B238="","",B238*'מחשבון'!$E$5)</f>
        <v/>
      </c>
      <c r="E238" s="21">
        <f>IF(B238="","",MIN(IF('מחשבון'!$B$8="שפיצר",'מחשבון'!$E$7-D238,'מחשבון'!$E$8),B238))</f>
        <v/>
      </c>
      <c r="F238" s="21">
        <f>IF(B238="","",MIN('מחשבון'!$B$9,B238-E238))</f>
        <v/>
      </c>
      <c r="G238" s="21">
        <f>IF(B238="","",MAX(B238-E238-F238,0))</f>
        <v/>
      </c>
    </row>
    <row r="239">
      <c r="A239" s="22">
        <f>IF(B239="","",A238+1)</f>
        <v/>
      </c>
      <c r="B239" s="23">
        <f>IF(OR(G238="",G238&lt;=0.005),"",G239)</f>
        <v/>
      </c>
      <c r="C239" s="23">
        <f>IF(B239="","",D239+E239+F239)</f>
        <v/>
      </c>
      <c r="D239" s="23">
        <f>IF(B239="","",B239*'מחשבון'!$E$5)</f>
        <v/>
      </c>
      <c r="E239" s="23">
        <f>IF(B239="","",MIN(IF('מחשבון'!$B$8="שפיצר",'מחשבון'!$E$7-D239,'מחשבון'!$E$8),B239))</f>
        <v/>
      </c>
      <c r="F239" s="23">
        <f>IF(B239="","",MIN('מחשבון'!$B$9,B239-E239))</f>
        <v/>
      </c>
      <c r="G239" s="23">
        <f>IF(B239="","",MAX(B239-E239-F239,0))</f>
        <v/>
      </c>
    </row>
    <row r="240">
      <c r="A240" s="20">
        <f>IF(B240="","",A239+1)</f>
        <v/>
      </c>
      <c r="B240" s="21">
        <f>IF(OR(G239="",G239&lt;=0.005),"",G240)</f>
        <v/>
      </c>
      <c r="C240" s="21">
        <f>IF(B240="","",D240+E240+F240)</f>
        <v/>
      </c>
      <c r="D240" s="21">
        <f>IF(B240="","",B240*'מחשבון'!$E$5)</f>
        <v/>
      </c>
      <c r="E240" s="21">
        <f>IF(B240="","",MIN(IF('מחשבון'!$B$8="שפיצר",'מחשבון'!$E$7-D240,'מחשבון'!$E$8),B240))</f>
        <v/>
      </c>
      <c r="F240" s="21">
        <f>IF(B240="","",MIN('מחשבון'!$B$9,B240-E240))</f>
        <v/>
      </c>
      <c r="G240" s="21">
        <f>IF(B240="","",MAX(B240-E240-F240,0))</f>
        <v/>
      </c>
    </row>
    <row r="241">
      <c r="A241" s="22">
        <f>IF(B241="","",A240+1)</f>
        <v/>
      </c>
      <c r="B241" s="23">
        <f>IF(OR(G240="",G240&lt;=0.005),"",G241)</f>
        <v/>
      </c>
      <c r="C241" s="23">
        <f>IF(B241="","",D241+E241+F241)</f>
        <v/>
      </c>
      <c r="D241" s="23">
        <f>IF(B241="","",B241*'מחשבון'!$E$5)</f>
        <v/>
      </c>
      <c r="E241" s="23">
        <f>IF(B241="","",MIN(IF('מחשבון'!$B$8="שפיצר",'מחשבון'!$E$7-D241,'מחשבון'!$E$8),B241))</f>
        <v/>
      </c>
      <c r="F241" s="23">
        <f>IF(B241="","",MIN('מחשבון'!$B$9,B241-E241))</f>
        <v/>
      </c>
      <c r="G241" s="23">
        <f>IF(B241="","",MAX(B241-E241-F241,0))</f>
        <v/>
      </c>
    </row>
    <row r="242">
      <c r="A242" s="20">
        <f>IF(B242="","",A241+1)</f>
        <v/>
      </c>
      <c r="B242" s="21">
        <f>IF(OR(G241="",G241&lt;=0.005),"",G242)</f>
        <v/>
      </c>
      <c r="C242" s="21">
        <f>IF(B242="","",D242+E242+F242)</f>
        <v/>
      </c>
      <c r="D242" s="21">
        <f>IF(B242="","",B242*'מחשבון'!$E$5)</f>
        <v/>
      </c>
      <c r="E242" s="21">
        <f>IF(B242="","",MIN(IF('מחשבון'!$B$8="שפיצר",'מחשבון'!$E$7-D242,'מחשבון'!$E$8),B242))</f>
        <v/>
      </c>
      <c r="F242" s="21">
        <f>IF(B242="","",MIN('מחשבון'!$B$9,B242-E242))</f>
        <v/>
      </c>
      <c r="G242" s="21">
        <f>IF(B242="","",MAX(B242-E242-F242,0))</f>
        <v/>
      </c>
    </row>
    <row r="243">
      <c r="A243" s="22">
        <f>IF(B243="","",A242+1)</f>
        <v/>
      </c>
      <c r="B243" s="23">
        <f>IF(OR(G242="",G242&lt;=0.005),"",G243)</f>
        <v/>
      </c>
      <c r="C243" s="23">
        <f>IF(B243="","",D243+E243+F243)</f>
        <v/>
      </c>
      <c r="D243" s="23">
        <f>IF(B243="","",B243*'מחשבון'!$E$5)</f>
        <v/>
      </c>
      <c r="E243" s="23">
        <f>IF(B243="","",MIN(IF('מחשבון'!$B$8="שפיצר",'מחשבון'!$E$7-D243,'מחשבון'!$E$8),B243))</f>
        <v/>
      </c>
      <c r="F243" s="23">
        <f>IF(B243="","",MIN('מחשבון'!$B$9,B243-E243))</f>
        <v/>
      </c>
      <c r="G243" s="23">
        <f>IF(B243="","",MAX(B243-E243-F243,0))</f>
        <v/>
      </c>
    </row>
    <row r="244">
      <c r="A244" s="20">
        <f>IF(B244="","",A243+1)</f>
        <v/>
      </c>
      <c r="B244" s="21">
        <f>IF(OR(G243="",G243&lt;=0.005),"",G244)</f>
        <v/>
      </c>
      <c r="C244" s="21">
        <f>IF(B244="","",D244+E244+F244)</f>
        <v/>
      </c>
      <c r="D244" s="21">
        <f>IF(B244="","",B244*'מחשבון'!$E$5)</f>
        <v/>
      </c>
      <c r="E244" s="21">
        <f>IF(B244="","",MIN(IF('מחשבון'!$B$8="שפיצר",'מחשבון'!$E$7-D244,'מחשבון'!$E$8),B244))</f>
        <v/>
      </c>
      <c r="F244" s="21">
        <f>IF(B244="","",MIN('מחשבון'!$B$9,B244-E244))</f>
        <v/>
      </c>
      <c r="G244" s="21">
        <f>IF(B244="","",MAX(B244-E244-F244,0))</f>
        <v/>
      </c>
    </row>
    <row r="245">
      <c r="A245" s="22">
        <f>IF(B245="","",A244+1)</f>
        <v/>
      </c>
      <c r="B245" s="23">
        <f>IF(OR(G244="",G244&lt;=0.005),"",G245)</f>
        <v/>
      </c>
      <c r="C245" s="23">
        <f>IF(B245="","",D245+E245+F245)</f>
        <v/>
      </c>
      <c r="D245" s="23">
        <f>IF(B245="","",B245*'מחשבון'!$E$5)</f>
        <v/>
      </c>
      <c r="E245" s="23">
        <f>IF(B245="","",MIN(IF('מחשבון'!$B$8="שפיצר",'מחשבון'!$E$7-D245,'מחשבון'!$E$8),B245))</f>
        <v/>
      </c>
      <c r="F245" s="23">
        <f>IF(B245="","",MIN('מחשבון'!$B$9,B245-E245))</f>
        <v/>
      </c>
      <c r="G245" s="23">
        <f>IF(B245="","",MAX(B245-E245-F245,0))</f>
        <v/>
      </c>
    </row>
    <row r="246">
      <c r="A246" s="20">
        <f>IF(B246="","",A245+1)</f>
        <v/>
      </c>
      <c r="B246" s="21">
        <f>IF(OR(G245="",G245&lt;=0.005),"",G246)</f>
        <v/>
      </c>
      <c r="C246" s="21">
        <f>IF(B246="","",D246+E246+F246)</f>
        <v/>
      </c>
      <c r="D246" s="21">
        <f>IF(B246="","",B246*'מחשבון'!$E$5)</f>
        <v/>
      </c>
      <c r="E246" s="21">
        <f>IF(B246="","",MIN(IF('מחשבון'!$B$8="שפיצר",'מחשבון'!$E$7-D246,'מחשבון'!$E$8),B246))</f>
        <v/>
      </c>
      <c r="F246" s="21">
        <f>IF(B246="","",MIN('מחשבון'!$B$9,B246-E246))</f>
        <v/>
      </c>
      <c r="G246" s="21">
        <f>IF(B246="","",MAX(B246-E246-F246,0))</f>
        <v/>
      </c>
    </row>
    <row r="247">
      <c r="A247" s="22">
        <f>IF(B247="","",A246+1)</f>
        <v/>
      </c>
      <c r="B247" s="23">
        <f>IF(OR(G246="",G246&lt;=0.005),"",G247)</f>
        <v/>
      </c>
      <c r="C247" s="23">
        <f>IF(B247="","",D247+E247+F247)</f>
        <v/>
      </c>
      <c r="D247" s="23">
        <f>IF(B247="","",B247*'מחשבון'!$E$5)</f>
        <v/>
      </c>
      <c r="E247" s="23">
        <f>IF(B247="","",MIN(IF('מחשבון'!$B$8="שפיצר",'מחשבון'!$E$7-D247,'מחשבון'!$E$8),B247))</f>
        <v/>
      </c>
      <c r="F247" s="23">
        <f>IF(B247="","",MIN('מחשבון'!$B$9,B247-E247))</f>
        <v/>
      </c>
      <c r="G247" s="23">
        <f>IF(B247="","",MAX(B247-E247-F247,0))</f>
        <v/>
      </c>
    </row>
    <row r="248">
      <c r="A248" s="20">
        <f>IF(B248="","",A247+1)</f>
        <v/>
      </c>
      <c r="B248" s="21">
        <f>IF(OR(G247="",G247&lt;=0.005),"",G248)</f>
        <v/>
      </c>
      <c r="C248" s="21">
        <f>IF(B248="","",D248+E248+F248)</f>
        <v/>
      </c>
      <c r="D248" s="21">
        <f>IF(B248="","",B248*'מחשבון'!$E$5)</f>
        <v/>
      </c>
      <c r="E248" s="21">
        <f>IF(B248="","",MIN(IF('מחשבון'!$B$8="שפיצר",'מחשבון'!$E$7-D248,'מחשבון'!$E$8),B248))</f>
        <v/>
      </c>
      <c r="F248" s="21">
        <f>IF(B248="","",MIN('מחשבון'!$B$9,B248-E248))</f>
        <v/>
      </c>
      <c r="G248" s="21">
        <f>IF(B248="","",MAX(B248-E248-F248,0))</f>
        <v/>
      </c>
    </row>
    <row r="249">
      <c r="A249" s="22">
        <f>IF(B249="","",A248+1)</f>
        <v/>
      </c>
      <c r="B249" s="23">
        <f>IF(OR(G248="",G248&lt;=0.005),"",G249)</f>
        <v/>
      </c>
      <c r="C249" s="23">
        <f>IF(B249="","",D249+E249+F249)</f>
        <v/>
      </c>
      <c r="D249" s="23">
        <f>IF(B249="","",B249*'מחשבון'!$E$5)</f>
        <v/>
      </c>
      <c r="E249" s="23">
        <f>IF(B249="","",MIN(IF('מחשבון'!$B$8="שפיצר",'מחשבון'!$E$7-D249,'מחשבון'!$E$8),B249))</f>
        <v/>
      </c>
      <c r="F249" s="23">
        <f>IF(B249="","",MIN('מחשבון'!$B$9,B249-E249))</f>
        <v/>
      </c>
      <c r="G249" s="23">
        <f>IF(B249="","",MAX(B249-E249-F249,0))</f>
        <v/>
      </c>
    </row>
    <row r="250">
      <c r="A250" s="20">
        <f>IF(B250="","",A249+1)</f>
        <v/>
      </c>
      <c r="B250" s="21">
        <f>IF(OR(G249="",G249&lt;=0.005),"",G250)</f>
        <v/>
      </c>
      <c r="C250" s="21">
        <f>IF(B250="","",D250+E250+F250)</f>
        <v/>
      </c>
      <c r="D250" s="21">
        <f>IF(B250="","",B250*'מחשבון'!$E$5)</f>
        <v/>
      </c>
      <c r="E250" s="21">
        <f>IF(B250="","",MIN(IF('מחשבון'!$B$8="שפיצר",'מחשבון'!$E$7-D250,'מחשבון'!$E$8),B250))</f>
        <v/>
      </c>
      <c r="F250" s="21">
        <f>IF(B250="","",MIN('מחשבון'!$B$9,B250-E250))</f>
        <v/>
      </c>
      <c r="G250" s="21">
        <f>IF(B250="","",MAX(B250-E250-F250,0))</f>
        <v/>
      </c>
    </row>
    <row r="251">
      <c r="A251" s="22">
        <f>IF(B251="","",A250+1)</f>
        <v/>
      </c>
      <c r="B251" s="23">
        <f>IF(OR(G250="",G250&lt;=0.005),"",G251)</f>
        <v/>
      </c>
      <c r="C251" s="23">
        <f>IF(B251="","",D251+E251+F251)</f>
        <v/>
      </c>
      <c r="D251" s="23">
        <f>IF(B251="","",B251*'מחשבון'!$E$5)</f>
        <v/>
      </c>
      <c r="E251" s="23">
        <f>IF(B251="","",MIN(IF('מחשבון'!$B$8="שפיצר",'מחשבון'!$E$7-D251,'מחשבון'!$E$8),B251))</f>
        <v/>
      </c>
      <c r="F251" s="23">
        <f>IF(B251="","",MIN('מחשבון'!$B$9,B251-E251))</f>
        <v/>
      </c>
      <c r="G251" s="23">
        <f>IF(B251="","",MAX(B251-E251-F251,0))</f>
        <v/>
      </c>
    </row>
    <row r="252">
      <c r="A252" s="20">
        <f>IF(B252="","",A251+1)</f>
        <v/>
      </c>
      <c r="B252" s="21">
        <f>IF(OR(G251="",G251&lt;=0.005),"",G252)</f>
        <v/>
      </c>
      <c r="C252" s="21">
        <f>IF(B252="","",D252+E252+F252)</f>
        <v/>
      </c>
      <c r="D252" s="21">
        <f>IF(B252="","",B252*'מחשבון'!$E$5)</f>
        <v/>
      </c>
      <c r="E252" s="21">
        <f>IF(B252="","",MIN(IF('מחשבון'!$B$8="שפיצר",'מחשבון'!$E$7-D252,'מחשבון'!$E$8),B252))</f>
        <v/>
      </c>
      <c r="F252" s="21">
        <f>IF(B252="","",MIN('מחשבון'!$B$9,B252-E252))</f>
        <v/>
      </c>
      <c r="G252" s="21">
        <f>IF(B252="","",MAX(B252-E252-F252,0))</f>
        <v/>
      </c>
    </row>
    <row r="253">
      <c r="A253" s="22">
        <f>IF(B253="","",A252+1)</f>
        <v/>
      </c>
      <c r="B253" s="23">
        <f>IF(OR(G252="",G252&lt;=0.005),"",G253)</f>
        <v/>
      </c>
      <c r="C253" s="23">
        <f>IF(B253="","",D253+E253+F253)</f>
        <v/>
      </c>
      <c r="D253" s="23">
        <f>IF(B253="","",B253*'מחשבון'!$E$5)</f>
        <v/>
      </c>
      <c r="E253" s="23">
        <f>IF(B253="","",MIN(IF('מחשבון'!$B$8="שפיצר",'מחשבון'!$E$7-D253,'מחשבון'!$E$8),B253))</f>
        <v/>
      </c>
      <c r="F253" s="23">
        <f>IF(B253="","",MIN('מחשבון'!$B$9,B253-E253))</f>
        <v/>
      </c>
      <c r="G253" s="23">
        <f>IF(B253="","",MAX(B253-E253-F253,0))</f>
        <v/>
      </c>
    </row>
    <row r="254">
      <c r="A254" s="20">
        <f>IF(B254="","",A253+1)</f>
        <v/>
      </c>
      <c r="B254" s="21">
        <f>IF(OR(G253="",G253&lt;=0.005),"",G254)</f>
        <v/>
      </c>
      <c r="C254" s="21">
        <f>IF(B254="","",D254+E254+F254)</f>
        <v/>
      </c>
      <c r="D254" s="21">
        <f>IF(B254="","",B254*'מחשבון'!$E$5)</f>
        <v/>
      </c>
      <c r="E254" s="21">
        <f>IF(B254="","",MIN(IF('מחשבון'!$B$8="שפיצר",'מחשבון'!$E$7-D254,'מחשבון'!$E$8),B254))</f>
        <v/>
      </c>
      <c r="F254" s="21">
        <f>IF(B254="","",MIN('מחשבון'!$B$9,B254-E254))</f>
        <v/>
      </c>
      <c r="G254" s="21">
        <f>IF(B254="","",MAX(B254-E254-F254,0))</f>
        <v/>
      </c>
    </row>
    <row r="255">
      <c r="A255" s="22">
        <f>IF(B255="","",A254+1)</f>
        <v/>
      </c>
      <c r="B255" s="23">
        <f>IF(OR(G254="",G254&lt;=0.005),"",G255)</f>
        <v/>
      </c>
      <c r="C255" s="23">
        <f>IF(B255="","",D255+E255+F255)</f>
        <v/>
      </c>
      <c r="D255" s="23">
        <f>IF(B255="","",B255*'מחשבון'!$E$5)</f>
        <v/>
      </c>
      <c r="E255" s="23">
        <f>IF(B255="","",MIN(IF('מחשבון'!$B$8="שפיצר",'מחשבון'!$E$7-D255,'מחשבון'!$E$8),B255))</f>
        <v/>
      </c>
      <c r="F255" s="23">
        <f>IF(B255="","",MIN('מחשבון'!$B$9,B255-E255))</f>
        <v/>
      </c>
      <c r="G255" s="23">
        <f>IF(B255="","",MAX(B255-E255-F255,0))</f>
        <v/>
      </c>
    </row>
    <row r="256">
      <c r="A256" s="20">
        <f>IF(B256="","",A255+1)</f>
        <v/>
      </c>
      <c r="B256" s="21">
        <f>IF(OR(G255="",G255&lt;=0.005),"",G256)</f>
        <v/>
      </c>
      <c r="C256" s="21">
        <f>IF(B256="","",D256+E256+F256)</f>
        <v/>
      </c>
      <c r="D256" s="21">
        <f>IF(B256="","",B256*'מחשבון'!$E$5)</f>
        <v/>
      </c>
      <c r="E256" s="21">
        <f>IF(B256="","",MIN(IF('מחשבון'!$B$8="שפיצר",'מחשבון'!$E$7-D256,'מחשבון'!$E$8),B256))</f>
        <v/>
      </c>
      <c r="F256" s="21">
        <f>IF(B256="","",MIN('מחשבון'!$B$9,B256-E256))</f>
        <v/>
      </c>
      <c r="G256" s="21">
        <f>IF(B256="","",MAX(B256-E256-F256,0))</f>
        <v/>
      </c>
    </row>
    <row r="257">
      <c r="A257" s="22">
        <f>IF(B257="","",A256+1)</f>
        <v/>
      </c>
      <c r="B257" s="23">
        <f>IF(OR(G256="",G256&lt;=0.005),"",G257)</f>
        <v/>
      </c>
      <c r="C257" s="23">
        <f>IF(B257="","",D257+E257+F257)</f>
        <v/>
      </c>
      <c r="D257" s="23">
        <f>IF(B257="","",B257*'מחשבון'!$E$5)</f>
        <v/>
      </c>
      <c r="E257" s="23">
        <f>IF(B257="","",MIN(IF('מחשבון'!$B$8="שפיצר",'מחשבון'!$E$7-D257,'מחשבון'!$E$8),B257))</f>
        <v/>
      </c>
      <c r="F257" s="23">
        <f>IF(B257="","",MIN('מחשבון'!$B$9,B257-E257))</f>
        <v/>
      </c>
      <c r="G257" s="23">
        <f>IF(B257="","",MAX(B257-E257-F257,0))</f>
        <v/>
      </c>
    </row>
    <row r="258">
      <c r="A258" s="20">
        <f>IF(B258="","",A257+1)</f>
        <v/>
      </c>
      <c r="B258" s="21">
        <f>IF(OR(G257="",G257&lt;=0.005),"",G258)</f>
        <v/>
      </c>
      <c r="C258" s="21">
        <f>IF(B258="","",D258+E258+F258)</f>
        <v/>
      </c>
      <c r="D258" s="21">
        <f>IF(B258="","",B258*'מחשבון'!$E$5)</f>
        <v/>
      </c>
      <c r="E258" s="21">
        <f>IF(B258="","",MIN(IF('מחשבון'!$B$8="שפיצר",'מחשבון'!$E$7-D258,'מחשבון'!$E$8),B258))</f>
        <v/>
      </c>
      <c r="F258" s="21">
        <f>IF(B258="","",MIN('מחשבון'!$B$9,B258-E258))</f>
        <v/>
      </c>
      <c r="G258" s="21">
        <f>IF(B258="","",MAX(B258-E258-F258,0))</f>
        <v/>
      </c>
    </row>
    <row r="259">
      <c r="A259" s="22">
        <f>IF(B259="","",A258+1)</f>
        <v/>
      </c>
      <c r="B259" s="23">
        <f>IF(OR(G258="",G258&lt;=0.005),"",G259)</f>
        <v/>
      </c>
      <c r="C259" s="23">
        <f>IF(B259="","",D259+E259+F259)</f>
        <v/>
      </c>
      <c r="D259" s="23">
        <f>IF(B259="","",B259*'מחשבון'!$E$5)</f>
        <v/>
      </c>
      <c r="E259" s="23">
        <f>IF(B259="","",MIN(IF('מחשבון'!$B$8="שפיצר",'מחשבון'!$E$7-D259,'מחשבון'!$E$8),B259))</f>
        <v/>
      </c>
      <c r="F259" s="23">
        <f>IF(B259="","",MIN('מחשבון'!$B$9,B259-E259))</f>
        <v/>
      </c>
      <c r="G259" s="23">
        <f>IF(B259="","",MAX(B259-E259-F259,0))</f>
        <v/>
      </c>
    </row>
    <row r="260">
      <c r="A260" s="20">
        <f>IF(B260="","",A259+1)</f>
        <v/>
      </c>
      <c r="B260" s="21">
        <f>IF(OR(G259="",G259&lt;=0.005),"",G260)</f>
        <v/>
      </c>
      <c r="C260" s="21">
        <f>IF(B260="","",D260+E260+F260)</f>
        <v/>
      </c>
      <c r="D260" s="21">
        <f>IF(B260="","",B260*'מחשבון'!$E$5)</f>
        <v/>
      </c>
      <c r="E260" s="21">
        <f>IF(B260="","",MIN(IF('מחשבון'!$B$8="שפיצר",'מחשבון'!$E$7-D260,'מחשבון'!$E$8),B260))</f>
        <v/>
      </c>
      <c r="F260" s="21">
        <f>IF(B260="","",MIN('מחשבון'!$B$9,B260-E260))</f>
        <v/>
      </c>
      <c r="G260" s="21">
        <f>IF(B260="","",MAX(B260-E260-F260,0))</f>
        <v/>
      </c>
    </row>
    <row r="261">
      <c r="A261" s="22">
        <f>IF(B261="","",A260+1)</f>
        <v/>
      </c>
      <c r="B261" s="23">
        <f>IF(OR(G260="",G260&lt;=0.005),"",G261)</f>
        <v/>
      </c>
      <c r="C261" s="23">
        <f>IF(B261="","",D261+E261+F261)</f>
        <v/>
      </c>
      <c r="D261" s="23">
        <f>IF(B261="","",B261*'מחשבון'!$E$5)</f>
        <v/>
      </c>
      <c r="E261" s="23">
        <f>IF(B261="","",MIN(IF('מחשבון'!$B$8="שפיצר",'מחשבון'!$E$7-D261,'מחשבון'!$E$8),B261))</f>
        <v/>
      </c>
      <c r="F261" s="23">
        <f>IF(B261="","",MIN('מחשבון'!$B$9,B261-E261))</f>
        <v/>
      </c>
      <c r="G261" s="23">
        <f>IF(B261="","",MAX(B261-E261-F261,0))</f>
        <v/>
      </c>
    </row>
    <row r="262">
      <c r="A262" s="20">
        <f>IF(B262="","",A261+1)</f>
        <v/>
      </c>
      <c r="B262" s="21">
        <f>IF(OR(G261="",G261&lt;=0.005),"",G262)</f>
        <v/>
      </c>
      <c r="C262" s="21">
        <f>IF(B262="","",D262+E262+F262)</f>
        <v/>
      </c>
      <c r="D262" s="21">
        <f>IF(B262="","",B262*'מחשבון'!$E$5)</f>
        <v/>
      </c>
      <c r="E262" s="21">
        <f>IF(B262="","",MIN(IF('מחשבון'!$B$8="שפיצר",'מחשבון'!$E$7-D262,'מחשבון'!$E$8),B262))</f>
        <v/>
      </c>
      <c r="F262" s="21">
        <f>IF(B262="","",MIN('מחשבון'!$B$9,B262-E262))</f>
        <v/>
      </c>
      <c r="G262" s="21">
        <f>IF(B262="","",MAX(B262-E262-F262,0))</f>
        <v/>
      </c>
    </row>
    <row r="263">
      <c r="A263" s="22">
        <f>IF(B263="","",A262+1)</f>
        <v/>
      </c>
      <c r="B263" s="23">
        <f>IF(OR(G262="",G262&lt;=0.005),"",G263)</f>
        <v/>
      </c>
      <c r="C263" s="23">
        <f>IF(B263="","",D263+E263+F263)</f>
        <v/>
      </c>
      <c r="D263" s="23">
        <f>IF(B263="","",B263*'מחשבון'!$E$5)</f>
        <v/>
      </c>
      <c r="E263" s="23">
        <f>IF(B263="","",MIN(IF('מחשבון'!$B$8="שפיצר",'מחשבון'!$E$7-D263,'מחשבון'!$E$8),B263))</f>
        <v/>
      </c>
      <c r="F263" s="23">
        <f>IF(B263="","",MIN('מחשבון'!$B$9,B263-E263))</f>
        <v/>
      </c>
      <c r="G263" s="23">
        <f>IF(B263="","",MAX(B263-E263-F263,0))</f>
        <v/>
      </c>
    </row>
    <row r="264">
      <c r="A264" s="20">
        <f>IF(B264="","",A263+1)</f>
        <v/>
      </c>
      <c r="B264" s="21">
        <f>IF(OR(G263="",G263&lt;=0.005),"",G264)</f>
        <v/>
      </c>
      <c r="C264" s="21">
        <f>IF(B264="","",D264+E264+F264)</f>
        <v/>
      </c>
      <c r="D264" s="21">
        <f>IF(B264="","",B264*'מחשבון'!$E$5)</f>
        <v/>
      </c>
      <c r="E264" s="21">
        <f>IF(B264="","",MIN(IF('מחשבון'!$B$8="שפיצר",'מחשבון'!$E$7-D264,'מחשבון'!$E$8),B264))</f>
        <v/>
      </c>
      <c r="F264" s="21">
        <f>IF(B264="","",MIN('מחשבון'!$B$9,B264-E264))</f>
        <v/>
      </c>
      <c r="G264" s="21">
        <f>IF(B264="","",MAX(B264-E264-F264,0))</f>
        <v/>
      </c>
    </row>
    <row r="265">
      <c r="A265" s="22">
        <f>IF(B265="","",A264+1)</f>
        <v/>
      </c>
      <c r="B265" s="23">
        <f>IF(OR(G264="",G264&lt;=0.005),"",G265)</f>
        <v/>
      </c>
      <c r="C265" s="23">
        <f>IF(B265="","",D265+E265+F265)</f>
        <v/>
      </c>
      <c r="D265" s="23">
        <f>IF(B265="","",B265*'מחשבון'!$E$5)</f>
        <v/>
      </c>
      <c r="E265" s="23">
        <f>IF(B265="","",MIN(IF('מחשבון'!$B$8="שפיצר",'מחשבון'!$E$7-D265,'מחשבון'!$E$8),B265))</f>
        <v/>
      </c>
      <c r="F265" s="23">
        <f>IF(B265="","",MIN('מחשבון'!$B$9,B265-E265))</f>
        <v/>
      </c>
      <c r="G265" s="23">
        <f>IF(B265="","",MAX(B265-E265-F265,0))</f>
        <v/>
      </c>
    </row>
    <row r="266">
      <c r="A266" s="20">
        <f>IF(B266="","",A265+1)</f>
        <v/>
      </c>
      <c r="B266" s="21">
        <f>IF(OR(G265="",G265&lt;=0.005),"",G266)</f>
        <v/>
      </c>
      <c r="C266" s="21">
        <f>IF(B266="","",D266+E266+F266)</f>
        <v/>
      </c>
      <c r="D266" s="21">
        <f>IF(B266="","",B266*'מחשבון'!$E$5)</f>
        <v/>
      </c>
      <c r="E266" s="21">
        <f>IF(B266="","",MIN(IF('מחשבון'!$B$8="שפיצר",'מחשבון'!$E$7-D266,'מחשבון'!$E$8),B266))</f>
        <v/>
      </c>
      <c r="F266" s="21">
        <f>IF(B266="","",MIN('מחשבון'!$B$9,B266-E266))</f>
        <v/>
      </c>
      <c r="G266" s="21">
        <f>IF(B266="","",MAX(B266-E266-F266,0))</f>
        <v/>
      </c>
    </row>
    <row r="267">
      <c r="A267" s="22">
        <f>IF(B267="","",A266+1)</f>
        <v/>
      </c>
      <c r="B267" s="23">
        <f>IF(OR(G266="",G266&lt;=0.005),"",G267)</f>
        <v/>
      </c>
      <c r="C267" s="23">
        <f>IF(B267="","",D267+E267+F267)</f>
        <v/>
      </c>
      <c r="D267" s="23">
        <f>IF(B267="","",B267*'מחשבון'!$E$5)</f>
        <v/>
      </c>
      <c r="E267" s="23">
        <f>IF(B267="","",MIN(IF('מחשבון'!$B$8="שפיצר",'מחשבון'!$E$7-D267,'מחשבון'!$E$8),B267))</f>
        <v/>
      </c>
      <c r="F267" s="23">
        <f>IF(B267="","",MIN('מחשבון'!$B$9,B267-E267))</f>
        <v/>
      </c>
      <c r="G267" s="23">
        <f>IF(B267="","",MAX(B267-E267-F267,0))</f>
        <v/>
      </c>
    </row>
    <row r="268">
      <c r="A268" s="20">
        <f>IF(B268="","",A267+1)</f>
        <v/>
      </c>
      <c r="B268" s="21">
        <f>IF(OR(G267="",G267&lt;=0.005),"",G268)</f>
        <v/>
      </c>
      <c r="C268" s="21">
        <f>IF(B268="","",D268+E268+F268)</f>
        <v/>
      </c>
      <c r="D268" s="21">
        <f>IF(B268="","",B268*'מחשבון'!$E$5)</f>
        <v/>
      </c>
      <c r="E268" s="21">
        <f>IF(B268="","",MIN(IF('מחשבון'!$B$8="שפיצר",'מחשבון'!$E$7-D268,'מחשבון'!$E$8),B268))</f>
        <v/>
      </c>
      <c r="F268" s="21">
        <f>IF(B268="","",MIN('מחשבון'!$B$9,B268-E268))</f>
        <v/>
      </c>
      <c r="G268" s="21">
        <f>IF(B268="","",MAX(B268-E268-F268,0))</f>
        <v/>
      </c>
    </row>
    <row r="269">
      <c r="A269" s="22">
        <f>IF(B269="","",A268+1)</f>
        <v/>
      </c>
      <c r="B269" s="23">
        <f>IF(OR(G268="",G268&lt;=0.005),"",G269)</f>
        <v/>
      </c>
      <c r="C269" s="23">
        <f>IF(B269="","",D269+E269+F269)</f>
        <v/>
      </c>
      <c r="D269" s="23">
        <f>IF(B269="","",B269*'מחשבון'!$E$5)</f>
        <v/>
      </c>
      <c r="E269" s="23">
        <f>IF(B269="","",MIN(IF('מחשבון'!$B$8="שפיצר",'מחשבון'!$E$7-D269,'מחשבון'!$E$8),B269))</f>
        <v/>
      </c>
      <c r="F269" s="23">
        <f>IF(B269="","",MIN('מחשבון'!$B$9,B269-E269))</f>
        <v/>
      </c>
      <c r="G269" s="23">
        <f>IF(B269="","",MAX(B269-E269-F269,0))</f>
        <v/>
      </c>
    </row>
    <row r="270">
      <c r="A270" s="20">
        <f>IF(B270="","",A269+1)</f>
        <v/>
      </c>
      <c r="B270" s="21">
        <f>IF(OR(G269="",G269&lt;=0.005),"",G270)</f>
        <v/>
      </c>
      <c r="C270" s="21">
        <f>IF(B270="","",D270+E270+F270)</f>
        <v/>
      </c>
      <c r="D270" s="21">
        <f>IF(B270="","",B270*'מחשבון'!$E$5)</f>
        <v/>
      </c>
      <c r="E270" s="21">
        <f>IF(B270="","",MIN(IF('מחשבון'!$B$8="שפיצר",'מחשבון'!$E$7-D270,'מחשבון'!$E$8),B270))</f>
        <v/>
      </c>
      <c r="F270" s="21">
        <f>IF(B270="","",MIN('מחשבון'!$B$9,B270-E270))</f>
        <v/>
      </c>
      <c r="G270" s="21">
        <f>IF(B270="","",MAX(B270-E270-F270,0))</f>
        <v/>
      </c>
    </row>
    <row r="271">
      <c r="A271" s="22">
        <f>IF(B271="","",A270+1)</f>
        <v/>
      </c>
      <c r="B271" s="23">
        <f>IF(OR(G270="",G270&lt;=0.005),"",G271)</f>
        <v/>
      </c>
      <c r="C271" s="23">
        <f>IF(B271="","",D271+E271+F271)</f>
        <v/>
      </c>
      <c r="D271" s="23">
        <f>IF(B271="","",B271*'מחשבון'!$E$5)</f>
        <v/>
      </c>
      <c r="E271" s="23">
        <f>IF(B271="","",MIN(IF('מחשבון'!$B$8="שפיצר",'מחשבון'!$E$7-D271,'מחשבון'!$E$8),B271))</f>
        <v/>
      </c>
      <c r="F271" s="23">
        <f>IF(B271="","",MIN('מחשבון'!$B$9,B271-E271))</f>
        <v/>
      </c>
      <c r="G271" s="23">
        <f>IF(B271="","",MAX(B271-E271-F271,0))</f>
        <v/>
      </c>
    </row>
    <row r="272">
      <c r="A272" s="20">
        <f>IF(B272="","",A271+1)</f>
        <v/>
      </c>
      <c r="B272" s="21">
        <f>IF(OR(G271="",G271&lt;=0.005),"",G272)</f>
        <v/>
      </c>
      <c r="C272" s="21">
        <f>IF(B272="","",D272+E272+F272)</f>
        <v/>
      </c>
      <c r="D272" s="21">
        <f>IF(B272="","",B272*'מחשבון'!$E$5)</f>
        <v/>
      </c>
      <c r="E272" s="21">
        <f>IF(B272="","",MIN(IF('מחשבון'!$B$8="שפיצר",'מחשבון'!$E$7-D272,'מחשבון'!$E$8),B272))</f>
        <v/>
      </c>
      <c r="F272" s="21">
        <f>IF(B272="","",MIN('מחשבון'!$B$9,B272-E272))</f>
        <v/>
      </c>
      <c r="G272" s="21">
        <f>IF(B272="","",MAX(B272-E272-F272,0))</f>
        <v/>
      </c>
    </row>
    <row r="273">
      <c r="A273" s="22">
        <f>IF(B273="","",A272+1)</f>
        <v/>
      </c>
      <c r="B273" s="23">
        <f>IF(OR(G272="",G272&lt;=0.005),"",G273)</f>
        <v/>
      </c>
      <c r="C273" s="23">
        <f>IF(B273="","",D273+E273+F273)</f>
        <v/>
      </c>
      <c r="D273" s="23">
        <f>IF(B273="","",B273*'מחשבון'!$E$5)</f>
        <v/>
      </c>
      <c r="E273" s="23">
        <f>IF(B273="","",MIN(IF('מחשבון'!$B$8="שפיצר",'מחשבון'!$E$7-D273,'מחשבון'!$E$8),B273))</f>
        <v/>
      </c>
      <c r="F273" s="23">
        <f>IF(B273="","",MIN('מחשבון'!$B$9,B273-E273))</f>
        <v/>
      </c>
      <c r="G273" s="23">
        <f>IF(B273="","",MAX(B273-E273-F273,0))</f>
        <v/>
      </c>
    </row>
    <row r="274">
      <c r="A274" s="20">
        <f>IF(B274="","",A273+1)</f>
        <v/>
      </c>
      <c r="B274" s="21">
        <f>IF(OR(G273="",G273&lt;=0.005),"",G274)</f>
        <v/>
      </c>
      <c r="C274" s="21">
        <f>IF(B274="","",D274+E274+F274)</f>
        <v/>
      </c>
      <c r="D274" s="21">
        <f>IF(B274="","",B274*'מחשבון'!$E$5)</f>
        <v/>
      </c>
      <c r="E274" s="21">
        <f>IF(B274="","",MIN(IF('מחשבון'!$B$8="שפיצר",'מחשבון'!$E$7-D274,'מחשבון'!$E$8),B274))</f>
        <v/>
      </c>
      <c r="F274" s="21">
        <f>IF(B274="","",MIN('מחשבון'!$B$9,B274-E274))</f>
        <v/>
      </c>
      <c r="G274" s="21">
        <f>IF(B274="","",MAX(B274-E274-F274,0))</f>
        <v/>
      </c>
    </row>
    <row r="275">
      <c r="A275" s="22">
        <f>IF(B275="","",A274+1)</f>
        <v/>
      </c>
      <c r="B275" s="23">
        <f>IF(OR(G274="",G274&lt;=0.005),"",G275)</f>
        <v/>
      </c>
      <c r="C275" s="23">
        <f>IF(B275="","",D275+E275+F275)</f>
        <v/>
      </c>
      <c r="D275" s="23">
        <f>IF(B275="","",B275*'מחשבון'!$E$5)</f>
        <v/>
      </c>
      <c r="E275" s="23">
        <f>IF(B275="","",MIN(IF('מחשבון'!$B$8="שפיצר",'מחשבון'!$E$7-D275,'מחשבון'!$E$8),B275))</f>
        <v/>
      </c>
      <c r="F275" s="23">
        <f>IF(B275="","",MIN('מחשבון'!$B$9,B275-E275))</f>
        <v/>
      </c>
      <c r="G275" s="23">
        <f>IF(B275="","",MAX(B275-E275-F275,0))</f>
        <v/>
      </c>
    </row>
    <row r="276">
      <c r="A276" s="20">
        <f>IF(B276="","",A275+1)</f>
        <v/>
      </c>
      <c r="B276" s="21">
        <f>IF(OR(G275="",G275&lt;=0.005),"",G276)</f>
        <v/>
      </c>
      <c r="C276" s="21">
        <f>IF(B276="","",D276+E276+F276)</f>
        <v/>
      </c>
      <c r="D276" s="21">
        <f>IF(B276="","",B276*'מחשבון'!$E$5)</f>
        <v/>
      </c>
      <c r="E276" s="21">
        <f>IF(B276="","",MIN(IF('מחשבון'!$B$8="שפיצר",'מחשבון'!$E$7-D276,'מחשבון'!$E$8),B276))</f>
        <v/>
      </c>
      <c r="F276" s="21">
        <f>IF(B276="","",MIN('מחשבון'!$B$9,B276-E276))</f>
        <v/>
      </c>
      <c r="G276" s="21">
        <f>IF(B276="","",MAX(B276-E276-F276,0))</f>
        <v/>
      </c>
    </row>
    <row r="277">
      <c r="A277" s="22">
        <f>IF(B277="","",A276+1)</f>
        <v/>
      </c>
      <c r="B277" s="23">
        <f>IF(OR(G276="",G276&lt;=0.005),"",G277)</f>
        <v/>
      </c>
      <c r="C277" s="23">
        <f>IF(B277="","",D277+E277+F277)</f>
        <v/>
      </c>
      <c r="D277" s="23">
        <f>IF(B277="","",B277*'מחשבון'!$E$5)</f>
        <v/>
      </c>
      <c r="E277" s="23">
        <f>IF(B277="","",MIN(IF('מחשבון'!$B$8="שפיצר",'מחשבון'!$E$7-D277,'מחשבון'!$E$8),B277))</f>
        <v/>
      </c>
      <c r="F277" s="23">
        <f>IF(B277="","",MIN('מחשבון'!$B$9,B277-E277))</f>
        <v/>
      </c>
      <c r="G277" s="23">
        <f>IF(B277="","",MAX(B277-E277-F277,0))</f>
        <v/>
      </c>
    </row>
    <row r="278">
      <c r="A278" s="20">
        <f>IF(B278="","",A277+1)</f>
        <v/>
      </c>
      <c r="B278" s="21">
        <f>IF(OR(G277="",G277&lt;=0.005),"",G278)</f>
        <v/>
      </c>
      <c r="C278" s="21">
        <f>IF(B278="","",D278+E278+F278)</f>
        <v/>
      </c>
      <c r="D278" s="21">
        <f>IF(B278="","",B278*'מחשבון'!$E$5)</f>
        <v/>
      </c>
      <c r="E278" s="21">
        <f>IF(B278="","",MIN(IF('מחשבון'!$B$8="שפיצר",'מחשבון'!$E$7-D278,'מחשבון'!$E$8),B278))</f>
        <v/>
      </c>
      <c r="F278" s="21">
        <f>IF(B278="","",MIN('מחשבון'!$B$9,B278-E278))</f>
        <v/>
      </c>
      <c r="G278" s="21">
        <f>IF(B278="","",MAX(B278-E278-F278,0))</f>
        <v/>
      </c>
    </row>
    <row r="279">
      <c r="A279" s="22">
        <f>IF(B279="","",A278+1)</f>
        <v/>
      </c>
      <c r="B279" s="23">
        <f>IF(OR(G278="",G278&lt;=0.005),"",G279)</f>
        <v/>
      </c>
      <c r="C279" s="23">
        <f>IF(B279="","",D279+E279+F279)</f>
        <v/>
      </c>
      <c r="D279" s="23">
        <f>IF(B279="","",B279*'מחשבון'!$E$5)</f>
        <v/>
      </c>
      <c r="E279" s="23">
        <f>IF(B279="","",MIN(IF('מחשבון'!$B$8="שפיצר",'מחשבון'!$E$7-D279,'מחשבון'!$E$8),B279))</f>
        <v/>
      </c>
      <c r="F279" s="23">
        <f>IF(B279="","",MIN('מחשבון'!$B$9,B279-E279))</f>
        <v/>
      </c>
      <c r="G279" s="23">
        <f>IF(B279="","",MAX(B279-E279-F279,0))</f>
        <v/>
      </c>
    </row>
    <row r="280">
      <c r="A280" s="20">
        <f>IF(B280="","",A279+1)</f>
        <v/>
      </c>
      <c r="B280" s="21">
        <f>IF(OR(G279="",G279&lt;=0.005),"",G280)</f>
        <v/>
      </c>
      <c r="C280" s="21">
        <f>IF(B280="","",D280+E280+F280)</f>
        <v/>
      </c>
      <c r="D280" s="21">
        <f>IF(B280="","",B280*'מחשבון'!$E$5)</f>
        <v/>
      </c>
      <c r="E280" s="21">
        <f>IF(B280="","",MIN(IF('מחשבון'!$B$8="שפיצר",'מחשבון'!$E$7-D280,'מחשבון'!$E$8),B280))</f>
        <v/>
      </c>
      <c r="F280" s="21">
        <f>IF(B280="","",MIN('מחשבון'!$B$9,B280-E280))</f>
        <v/>
      </c>
      <c r="G280" s="21">
        <f>IF(B280="","",MAX(B280-E280-F280,0))</f>
        <v/>
      </c>
    </row>
    <row r="281">
      <c r="A281" s="22">
        <f>IF(B281="","",A280+1)</f>
        <v/>
      </c>
      <c r="B281" s="23">
        <f>IF(OR(G280="",G280&lt;=0.005),"",G281)</f>
        <v/>
      </c>
      <c r="C281" s="23">
        <f>IF(B281="","",D281+E281+F281)</f>
        <v/>
      </c>
      <c r="D281" s="23">
        <f>IF(B281="","",B281*'מחשבון'!$E$5)</f>
        <v/>
      </c>
      <c r="E281" s="23">
        <f>IF(B281="","",MIN(IF('מחשבון'!$B$8="שפיצר",'מחשבון'!$E$7-D281,'מחשבון'!$E$8),B281))</f>
        <v/>
      </c>
      <c r="F281" s="23">
        <f>IF(B281="","",MIN('מחשבון'!$B$9,B281-E281))</f>
        <v/>
      </c>
      <c r="G281" s="23">
        <f>IF(B281="","",MAX(B281-E281-F281,0))</f>
        <v/>
      </c>
    </row>
    <row r="282">
      <c r="A282" s="20">
        <f>IF(B282="","",A281+1)</f>
        <v/>
      </c>
      <c r="B282" s="21">
        <f>IF(OR(G281="",G281&lt;=0.005),"",G282)</f>
        <v/>
      </c>
      <c r="C282" s="21">
        <f>IF(B282="","",D282+E282+F282)</f>
        <v/>
      </c>
      <c r="D282" s="21">
        <f>IF(B282="","",B282*'מחשבון'!$E$5)</f>
        <v/>
      </c>
      <c r="E282" s="21">
        <f>IF(B282="","",MIN(IF('מחשבון'!$B$8="שפיצר",'מחשבון'!$E$7-D282,'מחשבון'!$E$8),B282))</f>
        <v/>
      </c>
      <c r="F282" s="21">
        <f>IF(B282="","",MIN('מחשבון'!$B$9,B282-E282))</f>
        <v/>
      </c>
      <c r="G282" s="21">
        <f>IF(B282="","",MAX(B282-E282-F282,0))</f>
        <v/>
      </c>
    </row>
    <row r="283">
      <c r="A283" s="22">
        <f>IF(B283="","",A282+1)</f>
        <v/>
      </c>
      <c r="B283" s="23">
        <f>IF(OR(G282="",G282&lt;=0.005),"",G283)</f>
        <v/>
      </c>
      <c r="C283" s="23">
        <f>IF(B283="","",D283+E283+F283)</f>
        <v/>
      </c>
      <c r="D283" s="23">
        <f>IF(B283="","",B283*'מחשבון'!$E$5)</f>
        <v/>
      </c>
      <c r="E283" s="23">
        <f>IF(B283="","",MIN(IF('מחשבון'!$B$8="שפיצר",'מחשבון'!$E$7-D283,'מחשבון'!$E$8),B283))</f>
        <v/>
      </c>
      <c r="F283" s="23">
        <f>IF(B283="","",MIN('מחשבון'!$B$9,B283-E283))</f>
        <v/>
      </c>
      <c r="G283" s="23">
        <f>IF(B283="","",MAX(B283-E283-F283,0))</f>
        <v/>
      </c>
    </row>
    <row r="284">
      <c r="A284" s="20">
        <f>IF(B284="","",A283+1)</f>
        <v/>
      </c>
      <c r="B284" s="21">
        <f>IF(OR(G283="",G283&lt;=0.005),"",G284)</f>
        <v/>
      </c>
      <c r="C284" s="21">
        <f>IF(B284="","",D284+E284+F284)</f>
        <v/>
      </c>
      <c r="D284" s="21">
        <f>IF(B284="","",B284*'מחשבון'!$E$5)</f>
        <v/>
      </c>
      <c r="E284" s="21">
        <f>IF(B284="","",MIN(IF('מחשבון'!$B$8="שפיצר",'מחשבון'!$E$7-D284,'מחשבון'!$E$8),B284))</f>
        <v/>
      </c>
      <c r="F284" s="21">
        <f>IF(B284="","",MIN('מחשבון'!$B$9,B284-E284))</f>
        <v/>
      </c>
      <c r="G284" s="21">
        <f>IF(B284="","",MAX(B284-E284-F284,0))</f>
        <v/>
      </c>
    </row>
    <row r="285">
      <c r="A285" s="22">
        <f>IF(B285="","",A284+1)</f>
        <v/>
      </c>
      <c r="B285" s="23">
        <f>IF(OR(G284="",G284&lt;=0.005),"",G285)</f>
        <v/>
      </c>
      <c r="C285" s="23">
        <f>IF(B285="","",D285+E285+F285)</f>
        <v/>
      </c>
      <c r="D285" s="23">
        <f>IF(B285="","",B285*'מחשבון'!$E$5)</f>
        <v/>
      </c>
      <c r="E285" s="23">
        <f>IF(B285="","",MIN(IF('מחשבון'!$B$8="שפיצר",'מחשבון'!$E$7-D285,'מחשבון'!$E$8),B285))</f>
        <v/>
      </c>
      <c r="F285" s="23">
        <f>IF(B285="","",MIN('מחשבון'!$B$9,B285-E285))</f>
        <v/>
      </c>
      <c r="G285" s="23">
        <f>IF(B285="","",MAX(B285-E285-F285,0))</f>
        <v/>
      </c>
    </row>
    <row r="286">
      <c r="A286" s="20">
        <f>IF(B286="","",A285+1)</f>
        <v/>
      </c>
      <c r="B286" s="21">
        <f>IF(OR(G285="",G285&lt;=0.005),"",G286)</f>
        <v/>
      </c>
      <c r="C286" s="21">
        <f>IF(B286="","",D286+E286+F286)</f>
        <v/>
      </c>
      <c r="D286" s="21">
        <f>IF(B286="","",B286*'מחשבון'!$E$5)</f>
        <v/>
      </c>
      <c r="E286" s="21">
        <f>IF(B286="","",MIN(IF('מחשבון'!$B$8="שפיצר",'מחשבון'!$E$7-D286,'מחשבון'!$E$8),B286))</f>
        <v/>
      </c>
      <c r="F286" s="21">
        <f>IF(B286="","",MIN('מחשבון'!$B$9,B286-E286))</f>
        <v/>
      </c>
      <c r="G286" s="21">
        <f>IF(B286="","",MAX(B286-E286-F286,0))</f>
        <v/>
      </c>
    </row>
    <row r="287">
      <c r="A287" s="22">
        <f>IF(B287="","",A286+1)</f>
        <v/>
      </c>
      <c r="B287" s="23">
        <f>IF(OR(G286="",G286&lt;=0.005),"",G287)</f>
        <v/>
      </c>
      <c r="C287" s="23">
        <f>IF(B287="","",D287+E287+F287)</f>
        <v/>
      </c>
      <c r="D287" s="23">
        <f>IF(B287="","",B287*'מחשבון'!$E$5)</f>
        <v/>
      </c>
      <c r="E287" s="23">
        <f>IF(B287="","",MIN(IF('מחשבון'!$B$8="שפיצר",'מחשבון'!$E$7-D287,'מחשבון'!$E$8),B287))</f>
        <v/>
      </c>
      <c r="F287" s="23">
        <f>IF(B287="","",MIN('מחשבון'!$B$9,B287-E287))</f>
        <v/>
      </c>
      <c r="G287" s="23">
        <f>IF(B287="","",MAX(B287-E287-F287,0))</f>
        <v/>
      </c>
    </row>
    <row r="288">
      <c r="A288" s="20">
        <f>IF(B288="","",A287+1)</f>
        <v/>
      </c>
      <c r="B288" s="21">
        <f>IF(OR(G287="",G287&lt;=0.005),"",G288)</f>
        <v/>
      </c>
      <c r="C288" s="21">
        <f>IF(B288="","",D288+E288+F288)</f>
        <v/>
      </c>
      <c r="D288" s="21">
        <f>IF(B288="","",B288*'מחשבון'!$E$5)</f>
        <v/>
      </c>
      <c r="E288" s="21">
        <f>IF(B288="","",MIN(IF('מחשבון'!$B$8="שפיצר",'מחשבון'!$E$7-D288,'מחשבון'!$E$8),B288))</f>
        <v/>
      </c>
      <c r="F288" s="21">
        <f>IF(B288="","",MIN('מחשבון'!$B$9,B288-E288))</f>
        <v/>
      </c>
      <c r="G288" s="21">
        <f>IF(B288="","",MAX(B288-E288-F288,0))</f>
        <v/>
      </c>
    </row>
    <row r="289">
      <c r="A289" s="22">
        <f>IF(B289="","",A288+1)</f>
        <v/>
      </c>
      <c r="B289" s="23">
        <f>IF(OR(G288="",G288&lt;=0.005),"",G289)</f>
        <v/>
      </c>
      <c r="C289" s="23">
        <f>IF(B289="","",D289+E289+F289)</f>
        <v/>
      </c>
      <c r="D289" s="23">
        <f>IF(B289="","",B289*'מחשבון'!$E$5)</f>
        <v/>
      </c>
      <c r="E289" s="23">
        <f>IF(B289="","",MIN(IF('מחשבון'!$B$8="שפיצר",'מחשבון'!$E$7-D289,'מחשבון'!$E$8),B289))</f>
        <v/>
      </c>
      <c r="F289" s="23">
        <f>IF(B289="","",MIN('מחשבון'!$B$9,B289-E289))</f>
        <v/>
      </c>
      <c r="G289" s="23">
        <f>IF(B289="","",MAX(B289-E289-F289,0))</f>
        <v/>
      </c>
    </row>
    <row r="290">
      <c r="A290" s="20">
        <f>IF(B290="","",A289+1)</f>
        <v/>
      </c>
      <c r="B290" s="21">
        <f>IF(OR(G289="",G289&lt;=0.005),"",G290)</f>
        <v/>
      </c>
      <c r="C290" s="21">
        <f>IF(B290="","",D290+E290+F290)</f>
        <v/>
      </c>
      <c r="D290" s="21">
        <f>IF(B290="","",B290*'מחשבון'!$E$5)</f>
        <v/>
      </c>
      <c r="E290" s="21">
        <f>IF(B290="","",MIN(IF('מחשבון'!$B$8="שפיצר",'מחשבון'!$E$7-D290,'מחשבון'!$E$8),B290))</f>
        <v/>
      </c>
      <c r="F290" s="21">
        <f>IF(B290="","",MIN('מחשבון'!$B$9,B290-E290))</f>
        <v/>
      </c>
      <c r="G290" s="21">
        <f>IF(B290="","",MAX(B290-E290-F290,0))</f>
        <v/>
      </c>
    </row>
    <row r="291">
      <c r="A291" s="22">
        <f>IF(B291="","",A290+1)</f>
        <v/>
      </c>
      <c r="B291" s="23">
        <f>IF(OR(G290="",G290&lt;=0.005),"",G291)</f>
        <v/>
      </c>
      <c r="C291" s="23">
        <f>IF(B291="","",D291+E291+F291)</f>
        <v/>
      </c>
      <c r="D291" s="23">
        <f>IF(B291="","",B291*'מחשבון'!$E$5)</f>
        <v/>
      </c>
      <c r="E291" s="23">
        <f>IF(B291="","",MIN(IF('מחשבון'!$B$8="שפיצר",'מחשבון'!$E$7-D291,'מחשבון'!$E$8),B291))</f>
        <v/>
      </c>
      <c r="F291" s="23">
        <f>IF(B291="","",MIN('מחשבון'!$B$9,B291-E291))</f>
        <v/>
      </c>
      <c r="G291" s="23">
        <f>IF(B291="","",MAX(B291-E291-F291,0))</f>
        <v/>
      </c>
    </row>
    <row r="292">
      <c r="A292" s="20">
        <f>IF(B292="","",A291+1)</f>
        <v/>
      </c>
      <c r="B292" s="21">
        <f>IF(OR(G291="",G291&lt;=0.005),"",G292)</f>
        <v/>
      </c>
      <c r="C292" s="21">
        <f>IF(B292="","",D292+E292+F292)</f>
        <v/>
      </c>
      <c r="D292" s="21">
        <f>IF(B292="","",B292*'מחשבון'!$E$5)</f>
        <v/>
      </c>
      <c r="E292" s="21">
        <f>IF(B292="","",MIN(IF('מחשבון'!$B$8="שפיצר",'מחשבון'!$E$7-D292,'מחשבון'!$E$8),B292))</f>
        <v/>
      </c>
      <c r="F292" s="21">
        <f>IF(B292="","",MIN('מחשבון'!$B$9,B292-E292))</f>
        <v/>
      </c>
      <c r="G292" s="21">
        <f>IF(B292="","",MAX(B292-E292-F292,0))</f>
        <v/>
      </c>
    </row>
    <row r="293">
      <c r="A293" s="22">
        <f>IF(B293="","",A292+1)</f>
        <v/>
      </c>
      <c r="B293" s="23">
        <f>IF(OR(G292="",G292&lt;=0.005),"",G293)</f>
        <v/>
      </c>
      <c r="C293" s="23">
        <f>IF(B293="","",D293+E293+F293)</f>
        <v/>
      </c>
      <c r="D293" s="23">
        <f>IF(B293="","",B293*'מחשבון'!$E$5)</f>
        <v/>
      </c>
      <c r="E293" s="23">
        <f>IF(B293="","",MIN(IF('מחשבון'!$B$8="שפיצר",'מחשבון'!$E$7-D293,'מחשבון'!$E$8),B293))</f>
        <v/>
      </c>
      <c r="F293" s="23">
        <f>IF(B293="","",MIN('מחשבון'!$B$9,B293-E293))</f>
        <v/>
      </c>
      <c r="G293" s="23">
        <f>IF(B293="","",MAX(B293-E293-F293,0))</f>
        <v/>
      </c>
    </row>
    <row r="294">
      <c r="A294" s="20">
        <f>IF(B294="","",A293+1)</f>
        <v/>
      </c>
      <c r="B294" s="21">
        <f>IF(OR(G293="",G293&lt;=0.005),"",G294)</f>
        <v/>
      </c>
      <c r="C294" s="21">
        <f>IF(B294="","",D294+E294+F294)</f>
        <v/>
      </c>
      <c r="D294" s="21">
        <f>IF(B294="","",B294*'מחשבון'!$E$5)</f>
        <v/>
      </c>
      <c r="E294" s="21">
        <f>IF(B294="","",MIN(IF('מחשבון'!$B$8="שפיצר",'מחשבון'!$E$7-D294,'מחשבון'!$E$8),B294))</f>
        <v/>
      </c>
      <c r="F294" s="21">
        <f>IF(B294="","",MIN('מחשבון'!$B$9,B294-E294))</f>
        <v/>
      </c>
      <c r="G294" s="21">
        <f>IF(B294="","",MAX(B294-E294-F294,0))</f>
        <v/>
      </c>
    </row>
    <row r="295">
      <c r="A295" s="22">
        <f>IF(B295="","",A294+1)</f>
        <v/>
      </c>
      <c r="B295" s="23">
        <f>IF(OR(G294="",G294&lt;=0.005),"",G295)</f>
        <v/>
      </c>
      <c r="C295" s="23">
        <f>IF(B295="","",D295+E295+F295)</f>
        <v/>
      </c>
      <c r="D295" s="23">
        <f>IF(B295="","",B295*'מחשבון'!$E$5)</f>
        <v/>
      </c>
      <c r="E295" s="23">
        <f>IF(B295="","",MIN(IF('מחשבון'!$B$8="שפיצר",'מחשבון'!$E$7-D295,'מחשבון'!$E$8),B295))</f>
        <v/>
      </c>
      <c r="F295" s="23">
        <f>IF(B295="","",MIN('מחשבון'!$B$9,B295-E295))</f>
        <v/>
      </c>
      <c r="G295" s="23">
        <f>IF(B295="","",MAX(B295-E295-F295,0))</f>
        <v/>
      </c>
    </row>
    <row r="296">
      <c r="A296" s="20">
        <f>IF(B296="","",A295+1)</f>
        <v/>
      </c>
      <c r="B296" s="21">
        <f>IF(OR(G295="",G295&lt;=0.005),"",G296)</f>
        <v/>
      </c>
      <c r="C296" s="21">
        <f>IF(B296="","",D296+E296+F296)</f>
        <v/>
      </c>
      <c r="D296" s="21">
        <f>IF(B296="","",B296*'מחשבון'!$E$5)</f>
        <v/>
      </c>
      <c r="E296" s="21">
        <f>IF(B296="","",MIN(IF('מחשבון'!$B$8="שפיצר",'מחשבון'!$E$7-D296,'מחשבון'!$E$8),B296))</f>
        <v/>
      </c>
      <c r="F296" s="21">
        <f>IF(B296="","",MIN('מחשבון'!$B$9,B296-E296))</f>
        <v/>
      </c>
      <c r="G296" s="21">
        <f>IF(B296="","",MAX(B296-E296-F296,0))</f>
        <v/>
      </c>
    </row>
    <row r="297">
      <c r="A297" s="22">
        <f>IF(B297="","",A296+1)</f>
        <v/>
      </c>
      <c r="B297" s="23">
        <f>IF(OR(G296="",G296&lt;=0.005),"",G297)</f>
        <v/>
      </c>
      <c r="C297" s="23">
        <f>IF(B297="","",D297+E297+F297)</f>
        <v/>
      </c>
      <c r="D297" s="23">
        <f>IF(B297="","",B297*'מחשבון'!$E$5)</f>
        <v/>
      </c>
      <c r="E297" s="23">
        <f>IF(B297="","",MIN(IF('מחשבון'!$B$8="שפיצר",'מחשבון'!$E$7-D297,'מחשבון'!$E$8),B297))</f>
        <v/>
      </c>
      <c r="F297" s="23">
        <f>IF(B297="","",MIN('מחשבון'!$B$9,B297-E297))</f>
        <v/>
      </c>
      <c r="G297" s="23">
        <f>IF(B297="","",MAX(B297-E297-F297,0))</f>
        <v/>
      </c>
    </row>
    <row r="298">
      <c r="A298" s="20">
        <f>IF(B298="","",A297+1)</f>
        <v/>
      </c>
      <c r="B298" s="21">
        <f>IF(OR(G297="",G297&lt;=0.005),"",G298)</f>
        <v/>
      </c>
      <c r="C298" s="21">
        <f>IF(B298="","",D298+E298+F298)</f>
        <v/>
      </c>
      <c r="D298" s="21">
        <f>IF(B298="","",B298*'מחשבון'!$E$5)</f>
        <v/>
      </c>
      <c r="E298" s="21">
        <f>IF(B298="","",MIN(IF('מחשבון'!$B$8="שפיצר",'מחשבון'!$E$7-D298,'מחשבון'!$E$8),B298))</f>
        <v/>
      </c>
      <c r="F298" s="21">
        <f>IF(B298="","",MIN('מחשבון'!$B$9,B298-E298))</f>
        <v/>
      </c>
      <c r="G298" s="21">
        <f>IF(B298="","",MAX(B298-E298-F298,0))</f>
        <v/>
      </c>
    </row>
    <row r="299">
      <c r="A299" s="22">
        <f>IF(B299="","",A298+1)</f>
        <v/>
      </c>
      <c r="B299" s="23">
        <f>IF(OR(G298="",G298&lt;=0.005),"",G299)</f>
        <v/>
      </c>
      <c r="C299" s="23">
        <f>IF(B299="","",D299+E299+F299)</f>
        <v/>
      </c>
      <c r="D299" s="23">
        <f>IF(B299="","",B299*'מחשבון'!$E$5)</f>
        <v/>
      </c>
      <c r="E299" s="23">
        <f>IF(B299="","",MIN(IF('מחשבון'!$B$8="שפיצר",'מחשבון'!$E$7-D299,'מחשבון'!$E$8),B299))</f>
        <v/>
      </c>
      <c r="F299" s="23">
        <f>IF(B299="","",MIN('מחשבון'!$B$9,B299-E299))</f>
        <v/>
      </c>
      <c r="G299" s="23">
        <f>IF(B299="","",MAX(B299-E299-F299,0))</f>
        <v/>
      </c>
    </row>
    <row r="300">
      <c r="A300" s="20">
        <f>IF(B300="","",A299+1)</f>
        <v/>
      </c>
      <c r="B300" s="21">
        <f>IF(OR(G299="",G299&lt;=0.005),"",G300)</f>
        <v/>
      </c>
      <c r="C300" s="21">
        <f>IF(B300="","",D300+E300+F300)</f>
        <v/>
      </c>
      <c r="D300" s="21">
        <f>IF(B300="","",B300*'מחשבון'!$E$5)</f>
        <v/>
      </c>
      <c r="E300" s="21">
        <f>IF(B300="","",MIN(IF('מחשבון'!$B$8="שפיצר",'מחשבון'!$E$7-D300,'מחשבון'!$E$8),B300))</f>
        <v/>
      </c>
      <c r="F300" s="21">
        <f>IF(B300="","",MIN('מחשבון'!$B$9,B300-E300))</f>
        <v/>
      </c>
      <c r="G300" s="21">
        <f>IF(B300="","",MAX(B300-E300-F300,0))</f>
        <v/>
      </c>
    </row>
    <row r="301">
      <c r="A301" s="22">
        <f>IF(B301="","",A300+1)</f>
        <v/>
      </c>
      <c r="B301" s="23">
        <f>IF(OR(G300="",G300&lt;=0.005),"",G301)</f>
        <v/>
      </c>
      <c r="C301" s="23">
        <f>IF(B301="","",D301+E301+F301)</f>
        <v/>
      </c>
      <c r="D301" s="23">
        <f>IF(B301="","",B301*'מחשבון'!$E$5)</f>
        <v/>
      </c>
      <c r="E301" s="23">
        <f>IF(B301="","",MIN(IF('מחשבון'!$B$8="שפיצר",'מחשבון'!$E$7-D301,'מחשבון'!$E$8),B301))</f>
        <v/>
      </c>
      <c r="F301" s="23">
        <f>IF(B301="","",MIN('מחשבון'!$B$9,B301-E301))</f>
        <v/>
      </c>
      <c r="G301" s="23">
        <f>IF(B301="","",MAX(B301-E301-F301,0))</f>
        <v/>
      </c>
    </row>
    <row r="302">
      <c r="A302" s="20">
        <f>IF(B302="","",A301+1)</f>
        <v/>
      </c>
      <c r="B302" s="21">
        <f>IF(OR(G301="",G301&lt;=0.005),"",G302)</f>
        <v/>
      </c>
      <c r="C302" s="21">
        <f>IF(B302="","",D302+E302+F302)</f>
        <v/>
      </c>
      <c r="D302" s="21">
        <f>IF(B302="","",B302*'מחשבון'!$E$5)</f>
        <v/>
      </c>
      <c r="E302" s="21">
        <f>IF(B302="","",MIN(IF('מחשבון'!$B$8="שפיצר",'מחשבון'!$E$7-D302,'מחשבון'!$E$8),B302))</f>
        <v/>
      </c>
      <c r="F302" s="21">
        <f>IF(B302="","",MIN('מחשבון'!$B$9,B302-E302))</f>
        <v/>
      </c>
      <c r="G302" s="21">
        <f>IF(B302="","",MAX(B302-E302-F302,0))</f>
        <v/>
      </c>
    </row>
    <row r="303">
      <c r="A303" s="22">
        <f>IF(B303="","",A302+1)</f>
        <v/>
      </c>
      <c r="B303" s="23">
        <f>IF(OR(G302="",G302&lt;=0.005),"",G303)</f>
        <v/>
      </c>
      <c r="C303" s="23">
        <f>IF(B303="","",D303+E303+F303)</f>
        <v/>
      </c>
      <c r="D303" s="23">
        <f>IF(B303="","",B303*'מחשבון'!$E$5)</f>
        <v/>
      </c>
      <c r="E303" s="23">
        <f>IF(B303="","",MIN(IF('מחשבון'!$B$8="שפיצר",'מחשבון'!$E$7-D303,'מחשבון'!$E$8),B303))</f>
        <v/>
      </c>
      <c r="F303" s="23">
        <f>IF(B303="","",MIN('מחשבון'!$B$9,B303-E303))</f>
        <v/>
      </c>
      <c r="G303" s="23">
        <f>IF(B303="","",MAX(B303-E303-F303,0))</f>
        <v/>
      </c>
    </row>
    <row r="304">
      <c r="A304" s="20">
        <f>IF(B304="","",A303+1)</f>
        <v/>
      </c>
      <c r="B304" s="21">
        <f>IF(OR(G303="",G303&lt;=0.005),"",G304)</f>
        <v/>
      </c>
      <c r="C304" s="21">
        <f>IF(B304="","",D304+E304+F304)</f>
        <v/>
      </c>
      <c r="D304" s="21">
        <f>IF(B304="","",B304*'מחשבון'!$E$5)</f>
        <v/>
      </c>
      <c r="E304" s="21">
        <f>IF(B304="","",MIN(IF('מחשבון'!$B$8="שפיצר",'מחשבון'!$E$7-D304,'מחשבון'!$E$8),B304))</f>
        <v/>
      </c>
      <c r="F304" s="21">
        <f>IF(B304="","",MIN('מחשבון'!$B$9,B304-E304))</f>
        <v/>
      </c>
      <c r="G304" s="21">
        <f>IF(B304="","",MAX(B304-E304-F304,0))</f>
        <v/>
      </c>
    </row>
    <row r="305">
      <c r="A305" s="22">
        <f>IF(B305="","",A304+1)</f>
        <v/>
      </c>
      <c r="B305" s="23">
        <f>IF(OR(G304="",G304&lt;=0.005),"",G305)</f>
        <v/>
      </c>
      <c r="C305" s="23">
        <f>IF(B305="","",D305+E305+F305)</f>
        <v/>
      </c>
      <c r="D305" s="23">
        <f>IF(B305="","",B305*'מחשבון'!$E$5)</f>
        <v/>
      </c>
      <c r="E305" s="23">
        <f>IF(B305="","",MIN(IF('מחשבון'!$B$8="שפיצר",'מחשבון'!$E$7-D305,'מחשבון'!$E$8),B305))</f>
        <v/>
      </c>
      <c r="F305" s="23">
        <f>IF(B305="","",MIN('מחשבון'!$B$9,B305-E305))</f>
        <v/>
      </c>
      <c r="G305" s="23">
        <f>IF(B305="","",MAX(B305-E305-F305,0))</f>
        <v/>
      </c>
    </row>
    <row r="306">
      <c r="A306" s="20">
        <f>IF(B306="","",A305+1)</f>
        <v/>
      </c>
      <c r="B306" s="21">
        <f>IF(OR(G305="",G305&lt;=0.005),"",G306)</f>
        <v/>
      </c>
      <c r="C306" s="21">
        <f>IF(B306="","",D306+E306+F306)</f>
        <v/>
      </c>
      <c r="D306" s="21">
        <f>IF(B306="","",B306*'מחשבון'!$E$5)</f>
        <v/>
      </c>
      <c r="E306" s="21">
        <f>IF(B306="","",MIN(IF('מחשבון'!$B$8="שפיצר",'מחשבון'!$E$7-D306,'מחשבון'!$E$8),B306))</f>
        <v/>
      </c>
      <c r="F306" s="21">
        <f>IF(B306="","",MIN('מחשבון'!$B$9,B306-E306))</f>
        <v/>
      </c>
      <c r="G306" s="21">
        <f>IF(B306="","",MAX(B306-E306-F306,0))</f>
        <v/>
      </c>
    </row>
    <row r="307">
      <c r="A307" s="22">
        <f>IF(B307="","",A306+1)</f>
        <v/>
      </c>
      <c r="B307" s="23">
        <f>IF(OR(G306="",G306&lt;=0.005),"",G307)</f>
        <v/>
      </c>
      <c r="C307" s="23">
        <f>IF(B307="","",D307+E307+F307)</f>
        <v/>
      </c>
      <c r="D307" s="23">
        <f>IF(B307="","",B307*'מחשבון'!$E$5)</f>
        <v/>
      </c>
      <c r="E307" s="23">
        <f>IF(B307="","",MIN(IF('מחשבון'!$B$8="שפיצר",'מחשבון'!$E$7-D307,'מחשבון'!$E$8),B307))</f>
        <v/>
      </c>
      <c r="F307" s="23">
        <f>IF(B307="","",MIN('מחשבון'!$B$9,B307-E307))</f>
        <v/>
      </c>
      <c r="G307" s="23">
        <f>IF(B307="","",MAX(B307-E307-F307,0))</f>
        <v/>
      </c>
    </row>
    <row r="308">
      <c r="A308" s="20">
        <f>IF(B308="","",A307+1)</f>
        <v/>
      </c>
      <c r="B308" s="21">
        <f>IF(OR(G307="",G307&lt;=0.005),"",G308)</f>
        <v/>
      </c>
      <c r="C308" s="21">
        <f>IF(B308="","",D308+E308+F308)</f>
        <v/>
      </c>
      <c r="D308" s="21">
        <f>IF(B308="","",B308*'מחשבון'!$E$5)</f>
        <v/>
      </c>
      <c r="E308" s="21">
        <f>IF(B308="","",MIN(IF('מחשבון'!$B$8="שפיצר",'מחשבון'!$E$7-D308,'מחשבון'!$E$8),B308))</f>
        <v/>
      </c>
      <c r="F308" s="21">
        <f>IF(B308="","",MIN('מחשבון'!$B$9,B308-E308))</f>
        <v/>
      </c>
      <c r="G308" s="21">
        <f>IF(B308="","",MAX(B308-E308-F308,0))</f>
        <v/>
      </c>
    </row>
    <row r="309">
      <c r="A309" s="22">
        <f>IF(B309="","",A308+1)</f>
        <v/>
      </c>
      <c r="B309" s="23">
        <f>IF(OR(G308="",G308&lt;=0.005),"",G309)</f>
        <v/>
      </c>
      <c r="C309" s="23">
        <f>IF(B309="","",D309+E309+F309)</f>
        <v/>
      </c>
      <c r="D309" s="23">
        <f>IF(B309="","",B309*'מחשבון'!$E$5)</f>
        <v/>
      </c>
      <c r="E309" s="23">
        <f>IF(B309="","",MIN(IF('מחשבון'!$B$8="שפיצר",'מחשבון'!$E$7-D309,'מחשבון'!$E$8),B309))</f>
        <v/>
      </c>
      <c r="F309" s="23">
        <f>IF(B309="","",MIN('מחשבון'!$B$9,B309-E309))</f>
        <v/>
      </c>
      <c r="G309" s="23">
        <f>IF(B309="","",MAX(B309-E309-F309,0))</f>
        <v/>
      </c>
    </row>
    <row r="310">
      <c r="A310" s="20">
        <f>IF(B310="","",A309+1)</f>
        <v/>
      </c>
      <c r="B310" s="21">
        <f>IF(OR(G309="",G309&lt;=0.005),"",G310)</f>
        <v/>
      </c>
      <c r="C310" s="21">
        <f>IF(B310="","",D310+E310+F310)</f>
        <v/>
      </c>
      <c r="D310" s="21">
        <f>IF(B310="","",B310*'מחשבון'!$E$5)</f>
        <v/>
      </c>
      <c r="E310" s="21">
        <f>IF(B310="","",MIN(IF('מחשבון'!$B$8="שפיצר",'מחשבון'!$E$7-D310,'מחשבון'!$E$8),B310))</f>
        <v/>
      </c>
      <c r="F310" s="21">
        <f>IF(B310="","",MIN('מחשבון'!$B$9,B310-E310))</f>
        <v/>
      </c>
      <c r="G310" s="21">
        <f>IF(B310="","",MAX(B310-E310-F310,0))</f>
        <v/>
      </c>
    </row>
    <row r="311">
      <c r="A311" s="22">
        <f>IF(B311="","",A310+1)</f>
        <v/>
      </c>
      <c r="B311" s="23">
        <f>IF(OR(G310="",G310&lt;=0.005),"",G311)</f>
        <v/>
      </c>
      <c r="C311" s="23">
        <f>IF(B311="","",D311+E311+F311)</f>
        <v/>
      </c>
      <c r="D311" s="23">
        <f>IF(B311="","",B311*'מחשבון'!$E$5)</f>
        <v/>
      </c>
      <c r="E311" s="23">
        <f>IF(B311="","",MIN(IF('מחשבון'!$B$8="שפיצר",'מחשבון'!$E$7-D311,'מחשבון'!$E$8),B311))</f>
        <v/>
      </c>
      <c r="F311" s="23">
        <f>IF(B311="","",MIN('מחשבון'!$B$9,B311-E311))</f>
        <v/>
      </c>
      <c r="G311" s="23">
        <f>IF(B311="","",MAX(B311-E311-F311,0))</f>
        <v/>
      </c>
    </row>
    <row r="312">
      <c r="A312" s="20">
        <f>IF(B312="","",A311+1)</f>
        <v/>
      </c>
      <c r="B312" s="21">
        <f>IF(OR(G311="",G311&lt;=0.005),"",G312)</f>
        <v/>
      </c>
      <c r="C312" s="21">
        <f>IF(B312="","",D312+E312+F312)</f>
        <v/>
      </c>
      <c r="D312" s="21">
        <f>IF(B312="","",B312*'מחשבון'!$E$5)</f>
        <v/>
      </c>
      <c r="E312" s="21">
        <f>IF(B312="","",MIN(IF('מחשבון'!$B$8="שפיצר",'מחשבון'!$E$7-D312,'מחשבון'!$E$8),B312))</f>
        <v/>
      </c>
      <c r="F312" s="21">
        <f>IF(B312="","",MIN('מחשבון'!$B$9,B312-E312))</f>
        <v/>
      </c>
      <c r="G312" s="21">
        <f>IF(B312="","",MAX(B312-E312-F312,0))</f>
        <v/>
      </c>
    </row>
    <row r="313">
      <c r="A313" s="22">
        <f>IF(B313="","",A312+1)</f>
        <v/>
      </c>
      <c r="B313" s="23">
        <f>IF(OR(G312="",G312&lt;=0.005),"",G313)</f>
        <v/>
      </c>
      <c r="C313" s="23">
        <f>IF(B313="","",D313+E313+F313)</f>
        <v/>
      </c>
      <c r="D313" s="23">
        <f>IF(B313="","",B313*'מחשבון'!$E$5)</f>
        <v/>
      </c>
      <c r="E313" s="23">
        <f>IF(B313="","",MIN(IF('מחשבון'!$B$8="שפיצר",'מחשבון'!$E$7-D313,'מחשבון'!$E$8),B313))</f>
        <v/>
      </c>
      <c r="F313" s="23">
        <f>IF(B313="","",MIN('מחשבון'!$B$9,B313-E313))</f>
        <v/>
      </c>
      <c r="G313" s="23">
        <f>IF(B313="","",MAX(B313-E313-F313,0))</f>
        <v/>
      </c>
    </row>
    <row r="314">
      <c r="A314" s="20">
        <f>IF(B314="","",A313+1)</f>
        <v/>
      </c>
      <c r="B314" s="21">
        <f>IF(OR(G313="",G313&lt;=0.005),"",G314)</f>
        <v/>
      </c>
      <c r="C314" s="21">
        <f>IF(B314="","",D314+E314+F314)</f>
        <v/>
      </c>
      <c r="D314" s="21">
        <f>IF(B314="","",B314*'מחשבון'!$E$5)</f>
        <v/>
      </c>
      <c r="E314" s="21">
        <f>IF(B314="","",MIN(IF('מחשבון'!$B$8="שפיצר",'מחשבון'!$E$7-D314,'מחשבון'!$E$8),B314))</f>
        <v/>
      </c>
      <c r="F314" s="21">
        <f>IF(B314="","",MIN('מחשבון'!$B$9,B314-E314))</f>
        <v/>
      </c>
      <c r="G314" s="21">
        <f>IF(B314="","",MAX(B314-E314-F314,0))</f>
        <v/>
      </c>
    </row>
    <row r="315">
      <c r="A315" s="22">
        <f>IF(B315="","",A314+1)</f>
        <v/>
      </c>
      <c r="B315" s="23">
        <f>IF(OR(G314="",G314&lt;=0.005),"",G315)</f>
        <v/>
      </c>
      <c r="C315" s="23">
        <f>IF(B315="","",D315+E315+F315)</f>
        <v/>
      </c>
      <c r="D315" s="23">
        <f>IF(B315="","",B315*'מחשבון'!$E$5)</f>
        <v/>
      </c>
      <c r="E315" s="23">
        <f>IF(B315="","",MIN(IF('מחשבון'!$B$8="שפיצר",'מחשבון'!$E$7-D315,'מחשבון'!$E$8),B315))</f>
        <v/>
      </c>
      <c r="F315" s="23">
        <f>IF(B315="","",MIN('מחשבון'!$B$9,B315-E315))</f>
        <v/>
      </c>
      <c r="G315" s="23">
        <f>IF(B315="","",MAX(B315-E315-F315,0))</f>
        <v/>
      </c>
    </row>
    <row r="316">
      <c r="A316" s="20">
        <f>IF(B316="","",A315+1)</f>
        <v/>
      </c>
      <c r="B316" s="21">
        <f>IF(OR(G315="",G315&lt;=0.005),"",G316)</f>
        <v/>
      </c>
      <c r="C316" s="21">
        <f>IF(B316="","",D316+E316+F316)</f>
        <v/>
      </c>
      <c r="D316" s="21">
        <f>IF(B316="","",B316*'מחשבון'!$E$5)</f>
        <v/>
      </c>
      <c r="E316" s="21">
        <f>IF(B316="","",MIN(IF('מחשבון'!$B$8="שפיצר",'מחשבון'!$E$7-D316,'מחשבון'!$E$8),B316))</f>
        <v/>
      </c>
      <c r="F316" s="21">
        <f>IF(B316="","",MIN('מחשבון'!$B$9,B316-E316))</f>
        <v/>
      </c>
      <c r="G316" s="21">
        <f>IF(B316="","",MAX(B316-E316-F316,0))</f>
        <v/>
      </c>
    </row>
    <row r="317">
      <c r="A317" s="22">
        <f>IF(B317="","",A316+1)</f>
        <v/>
      </c>
      <c r="B317" s="23">
        <f>IF(OR(G316="",G316&lt;=0.005),"",G317)</f>
        <v/>
      </c>
      <c r="C317" s="23">
        <f>IF(B317="","",D317+E317+F317)</f>
        <v/>
      </c>
      <c r="D317" s="23">
        <f>IF(B317="","",B317*'מחשבון'!$E$5)</f>
        <v/>
      </c>
      <c r="E317" s="23">
        <f>IF(B317="","",MIN(IF('מחשבון'!$B$8="שפיצר",'מחשבון'!$E$7-D317,'מחשבון'!$E$8),B317))</f>
        <v/>
      </c>
      <c r="F317" s="23">
        <f>IF(B317="","",MIN('מחשבון'!$B$9,B317-E317))</f>
        <v/>
      </c>
      <c r="G317" s="23">
        <f>IF(B317="","",MAX(B317-E317-F317,0))</f>
        <v/>
      </c>
    </row>
    <row r="318">
      <c r="A318" s="20">
        <f>IF(B318="","",A317+1)</f>
        <v/>
      </c>
      <c r="B318" s="21">
        <f>IF(OR(G317="",G317&lt;=0.005),"",G318)</f>
        <v/>
      </c>
      <c r="C318" s="21">
        <f>IF(B318="","",D318+E318+F318)</f>
        <v/>
      </c>
      <c r="D318" s="21">
        <f>IF(B318="","",B318*'מחשבון'!$E$5)</f>
        <v/>
      </c>
      <c r="E318" s="21">
        <f>IF(B318="","",MIN(IF('מחשבון'!$B$8="שפיצר",'מחשבון'!$E$7-D318,'מחשבון'!$E$8),B318))</f>
        <v/>
      </c>
      <c r="F318" s="21">
        <f>IF(B318="","",MIN('מחשבון'!$B$9,B318-E318))</f>
        <v/>
      </c>
      <c r="G318" s="21">
        <f>IF(B318="","",MAX(B318-E318-F318,0))</f>
        <v/>
      </c>
    </row>
    <row r="319">
      <c r="A319" s="22">
        <f>IF(B319="","",A318+1)</f>
        <v/>
      </c>
      <c r="B319" s="23">
        <f>IF(OR(G318="",G318&lt;=0.005),"",G319)</f>
        <v/>
      </c>
      <c r="C319" s="23">
        <f>IF(B319="","",D319+E319+F319)</f>
        <v/>
      </c>
      <c r="D319" s="23">
        <f>IF(B319="","",B319*'מחשבון'!$E$5)</f>
        <v/>
      </c>
      <c r="E319" s="23">
        <f>IF(B319="","",MIN(IF('מחשבון'!$B$8="שפיצר",'מחשבון'!$E$7-D319,'מחשבון'!$E$8),B319))</f>
        <v/>
      </c>
      <c r="F319" s="23">
        <f>IF(B319="","",MIN('מחשבון'!$B$9,B319-E319))</f>
        <v/>
      </c>
      <c r="G319" s="23">
        <f>IF(B319="","",MAX(B319-E319-F319,0))</f>
        <v/>
      </c>
    </row>
    <row r="320">
      <c r="A320" s="20">
        <f>IF(B320="","",A319+1)</f>
        <v/>
      </c>
      <c r="B320" s="21">
        <f>IF(OR(G319="",G319&lt;=0.005),"",G320)</f>
        <v/>
      </c>
      <c r="C320" s="21">
        <f>IF(B320="","",D320+E320+F320)</f>
        <v/>
      </c>
      <c r="D320" s="21">
        <f>IF(B320="","",B320*'מחשבון'!$E$5)</f>
        <v/>
      </c>
      <c r="E320" s="21">
        <f>IF(B320="","",MIN(IF('מחשבון'!$B$8="שפיצר",'מחשבון'!$E$7-D320,'מחשבון'!$E$8),B320))</f>
        <v/>
      </c>
      <c r="F320" s="21">
        <f>IF(B320="","",MIN('מחשבון'!$B$9,B320-E320))</f>
        <v/>
      </c>
      <c r="G320" s="21">
        <f>IF(B320="","",MAX(B320-E320-F320,0))</f>
        <v/>
      </c>
    </row>
    <row r="321">
      <c r="A321" s="22">
        <f>IF(B321="","",A320+1)</f>
        <v/>
      </c>
      <c r="B321" s="23">
        <f>IF(OR(G320="",G320&lt;=0.005),"",G321)</f>
        <v/>
      </c>
      <c r="C321" s="23">
        <f>IF(B321="","",D321+E321+F321)</f>
        <v/>
      </c>
      <c r="D321" s="23">
        <f>IF(B321="","",B321*'מחשבון'!$E$5)</f>
        <v/>
      </c>
      <c r="E321" s="23">
        <f>IF(B321="","",MIN(IF('מחשבון'!$B$8="שפיצר",'מחשבון'!$E$7-D321,'מחשבון'!$E$8),B321))</f>
        <v/>
      </c>
      <c r="F321" s="23">
        <f>IF(B321="","",MIN('מחשבון'!$B$9,B321-E321))</f>
        <v/>
      </c>
      <c r="G321" s="23">
        <f>IF(B321="","",MAX(B321-E321-F321,0))</f>
        <v/>
      </c>
    </row>
    <row r="322">
      <c r="A322" s="20">
        <f>IF(B322="","",A321+1)</f>
        <v/>
      </c>
      <c r="B322" s="21">
        <f>IF(OR(G321="",G321&lt;=0.005),"",G322)</f>
        <v/>
      </c>
      <c r="C322" s="21">
        <f>IF(B322="","",D322+E322+F322)</f>
        <v/>
      </c>
      <c r="D322" s="21">
        <f>IF(B322="","",B322*'מחשבון'!$E$5)</f>
        <v/>
      </c>
      <c r="E322" s="21">
        <f>IF(B322="","",MIN(IF('מחשבון'!$B$8="שפיצר",'מחשבון'!$E$7-D322,'מחשבון'!$E$8),B322))</f>
        <v/>
      </c>
      <c r="F322" s="21">
        <f>IF(B322="","",MIN('מחשבון'!$B$9,B322-E322))</f>
        <v/>
      </c>
      <c r="G322" s="21">
        <f>IF(B322="","",MAX(B322-E322-F322,0))</f>
        <v/>
      </c>
    </row>
    <row r="323">
      <c r="A323" s="22">
        <f>IF(B323="","",A322+1)</f>
        <v/>
      </c>
      <c r="B323" s="23">
        <f>IF(OR(G322="",G322&lt;=0.005),"",G323)</f>
        <v/>
      </c>
      <c r="C323" s="23">
        <f>IF(B323="","",D323+E323+F323)</f>
        <v/>
      </c>
      <c r="D323" s="23">
        <f>IF(B323="","",B323*'מחשבון'!$E$5)</f>
        <v/>
      </c>
      <c r="E323" s="23">
        <f>IF(B323="","",MIN(IF('מחשבון'!$B$8="שפיצר",'מחשבון'!$E$7-D323,'מחשבון'!$E$8),B323))</f>
        <v/>
      </c>
      <c r="F323" s="23">
        <f>IF(B323="","",MIN('מחשבון'!$B$9,B323-E323))</f>
        <v/>
      </c>
      <c r="G323" s="23">
        <f>IF(B323="","",MAX(B323-E323-F323,0))</f>
        <v/>
      </c>
    </row>
    <row r="324">
      <c r="A324" s="20">
        <f>IF(B324="","",A323+1)</f>
        <v/>
      </c>
      <c r="B324" s="21">
        <f>IF(OR(G323="",G323&lt;=0.005),"",G324)</f>
        <v/>
      </c>
      <c r="C324" s="21">
        <f>IF(B324="","",D324+E324+F324)</f>
        <v/>
      </c>
      <c r="D324" s="21">
        <f>IF(B324="","",B324*'מחשבון'!$E$5)</f>
        <v/>
      </c>
      <c r="E324" s="21">
        <f>IF(B324="","",MIN(IF('מחשבון'!$B$8="שפיצר",'מחשבון'!$E$7-D324,'מחשבון'!$E$8),B324))</f>
        <v/>
      </c>
      <c r="F324" s="21">
        <f>IF(B324="","",MIN('מחשבון'!$B$9,B324-E324))</f>
        <v/>
      </c>
      <c r="G324" s="21">
        <f>IF(B324="","",MAX(B324-E324-F324,0))</f>
        <v/>
      </c>
    </row>
    <row r="325">
      <c r="A325" s="22">
        <f>IF(B325="","",A324+1)</f>
        <v/>
      </c>
      <c r="B325" s="23">
        <f>IF(OR(G324="",G324&lt;=0.005),"",G325)</f>
        <v/>
      </c>
      <c r="C325" s="23">
        <f>IF(B325="","",D325+E325+F325)</f>
        <v/>
      </c>
      <c r="D325" s="23">
        <f>IF(B325="","",B325*'מחשבון'!$E$5)</f>
        <v/>
      </c>
      <c r="E325" s="23">
        <f>IF(B325="","",MIN(IF('מחשבון'!$B$8="שפיצר",'מחשבון'!$E$7-D325,'מחשבון'!$E$8),B325))</f>
        <v/>
      </c>
      <c r="F325" s="23">
        <f>IF(B325="","",MIN('מחשבון'!$B$9,B325-E325))</f>
        <v/>
      </c>
      <c r="G325" s="23">
        <f>IF(B325="","",MAX(B325-E325-F325,0))</f>
        <v/>
      </c>
    </row>
    <row r="326">
      <c r="A326" s="20">
        <f>IF(B326="","",A325+1)</f>
        <v/>
      </c>
      <c r="B326" s="21">
        <f>IF(OR(G325="",G325&lt;=0.005),"",G326)</f>
        <v/>
      </c>
      <c r="C326" s="21">
        <f>IF(B326="","",D326+E326+F326)</f>
        <v/>
      </c>
      <c r="D326" s="21">
        <f>IF(B326="","",B326*'מחשבון'!$E$5)</f>
        <v/>
      </c>
      <c r="E326" s="21">
        <f>IF(B326="","",MIN(IF('מחשבון'!$B$8="שפיצר",'מחשבון'!$E$7-D326,'מחשבון'!$E$8),B326))</f>
        <v/>
      </c>
      <c r="F326" s="21">
        <f>IF(B326="","",MIN('מחשבון'!$B$9,B326-E326))</f>
        <v/>
      </c>
      <c r="G326" s="21">
        <f>IF(B326="","",MAX(B326-E326-F326,0))</f>
        <v/>
      </c>
    </row>
    <row r="327">
      <c r="A327" s="22">
        <f>IF(B327="","",A326+1)</f>
        <v/>
      </c>
      <c r="B327" s="23">
        <f>IF(OR(G326="",G326&lt;=0.005),"",G327)</f>
        <v/>
      </c>
      <c r="C327" s="23">
        <f>IF(B327="","",D327+E327+F327)</f>
        <v/>
      </c>
      <c r="D327" s="23">
        <f>IF(B327="","",B327*'מחשבון'!$E$5)</f>
        <v/>
      </c>
      <c r="E327" s="23">
        <f>IF(B327="","",MIN(IF('מחשבון'!$B$8="שפיצר",'מחשבון'!$E$7-D327,'מחשבון'!$E$8),B327))</f>
        <v/>
      </c>
      <c r="F327" s="23">
        <f>IF(B327="","",MIN('מחשבון'!$B$9,B327-E327))</f>
        <v/>
      </c>
      <c r="G327" s="23">
        <f>IF(B327="","",MAX(B327-E327-F327,0))</f>
        <v/>
      </c>
    </row>
    <row r="328">
      <c r="A328" s="20">
        <f>IF(B328="","",A327+1)</f>
        <v/>
      </c>
      <c r="B328" s="21">
        <f>IF(OR(G327="",G327&lt;=0.005),"",G328)</f>
        <v/>
      </c>
      <c r="C328" s="21">
        <f>IF(B328="","",D328+E328+F328)</f>
        <v/>
      </c>
      <c r="D328" s="21">
        <f>IF(B328="","",B328*'מחשבון'!$E$5)</f>
        <v/>
      </c>
      <c r="E328" s="21">
        <f>IF(B328="","",MIN(IF('מחשבון'!$B$8="שפיצר",'מחשבון'!$E$7-D328,'מחשבון'!$E$8),B328))</f>
        <v/>
      </c>
      <c r="F328" s="21">
        <f>IF(B328="","",MIN('מחשבון'!$B$9,B328-E328))</f>
        <v/>
      </c>
      <c r="G328" s="21">
        <f>IF(B328="","",MAX(B328-E328-F328,0))</f>
        <v/>
      </c>
    </row>
    <row r="329">
      <c r="A329" s="22">
        <f>IF(B329="","",A328+1)</f>
        <v/>
      </c>
      <c r="B329" s="23">
        <f>IF(OR(G328="",G328&lt;=0.005),"",G329)</f>
        <v/>
      </c>
      <c r="C329" s="23">
        <f>IF(B329="","",D329+E329+F329)</f>
        <v/>
      </c>
      <c r="D329" s="23">
        <f>IF(B329="","",B329*'מחשבון'!$E$5)</f>
        <v/>
      </c>
      <c r="E329" s="23">
        <f>IF(B329="","",MIN(IF('מחשבון'!$B$8="שפיצר",'מחשבון'!$E$7-D329,'מחשבון'!$E$8),B329))</f>
        <v/>
      </c>
      <c r="F329" s="23">
        <f>IF(B329="","",MIN('מחשבון'!$B$9,B329-E329))</f>
        <v/>
      </c>
      <c r="G329" s="23">
        <f>IF(B329="","",MAX(B329-E329-F329,0))</f>
        <v/>
      </c>
    </row>
    <row r="330">
      <c r="A330" s="20">
        <f>IF(B330="","",A329+1)</f>
        <v/>
      </c>
      <c r="B330" s="21">
        <f>IF(OR(G329="",G329&lt;=0.005),"",G330)</f>
        <v/>
      </c>
      <c r="C330" s="21">
        <f>IF(B330="","",D330+E330+F330)</f>
        <v/>
      </c>
      <c r="D330" s="21">
        <f>IF(B330="","",B330*'מחשבון'!$E$5)</f>
        <v/>
      </c>
      <c r="E330" s="21">
        <f>IF(B330="","",MIN(IF('מחשבון'!$B$8="שפיצר",'מחשבון'!$E$7-D330,'מחשבון'!$E$8),B330))</f>
        <v/>
      </c>
      <c r="F330" s="21">
        <f>IF(B330="","",MIN('מחשבון'!$B$9,B330-E330))</f>
        <v/>
      </c>
      <c r="G330" s="21">
        <f>IF(B330="","",MAX(B330-E330-F330,0))</f>
        <v/>
      </c>
    </row>
    <row r="331">
      <c r="A331" s="22">
        <f>IF(B331="","",A330+1)</f>
        <v/>
      </c>
      <c r="B331" s="23">
        <f>IF(OR(G330="",G330&lt;=0.005),"",G331)</f>
        <v/>
      </c>
      <c r="C331" s="23">
        <f>IF(B331="","",D331+E331+F331)</f>
        <v/>
      </c>
      <c r="D331" s="23">
        <f>IF(B331="","",B331*'מחשבון'!$E$5)</f>
        <v/>
      </c>
      <c r="E331" s="23">
        <f>IF(B331="","",MIN(IF('מחשבון'!$B$8="שפיצר",'מחשבון'!$E$7-D331,'מחשבון'!$E$8),B331))</f>
        <v/>
      </c>
      <c r="F331" s="23">
        <f>IF(B331="","",MIN('מחשבון'!$B$9,B331-E331))</f>
        <v/>
      </c>
      <c r="G331" s="23">
        <f>IF(B331="","",MAX(B331-E331-F331,0))</f>
        <v/>
      </c>
    </row>
    <row r="332">
      <c r="A332" s="20">
        <f>IF(B332="","",A331+1)</f>
        <v/>
      </c>
      <c r="B332" s="21">
        <f>IF(OR(G331="",G331&lt;=0.005),"",G332)</f>
        <v/>
      </c>
      <c r="C332" s="21">
        <f>IF(B332="","",D332+E332+F332)</f>
        <v/>
      </c>
      <c r="D332" s="21">
        <f>IF(B332="","",B332*'מחשבון'!$E$5)</f>
        <v/>
      </c>
      <c r="E332" s="21">
        <f>IF(B332="","",MIN(IF('מחשבון'!$B$8="שפיצר",'מחשבון'!$E$7-D332,'מחשבון'!$E$8),B332))</f>
        <v/>
      </c>
      <c r="F332" s="21">
        <f>IF(B332="","",MIN('מחשבון'!$B$9,B332-E332))</f>
        <v/>
      </c>
      <c r="G332" s="21">
        <f>IF(B332="","",MAX(B332-E332-F332,0))</f>
        <v/>
      </c>
    </row>
    <row r="333">
      <c r="A333" s="22">
        <f>IF(B333="","",A332+1)</f>
        <v/>
      </c>
      <c r="B333" s="23">
        <f>IF(OR(G332="",G332&lt;=0.005),"",G333)</f>
        <v/>
      </c>
      <c r="C333" s="23">
        <f>IF(B333="","",D333+E333+F333)</f>
        <v/>
      </c>
      <c r="D333" s="23">
        <f>IF(B333="","",B333*'מחשבון'!$E$5)</f>
        <v/>
      </c>
      <c r="E333" s="23">
        <f>IF(B333="","",MIN(IF('מחשבון'!$B$8="שפיצר",'מחשבון'!$E$7-D333,'מחשבון'!$E$8),B333))</f>
        <v/>
      </c>
      <c r="F333" s="23">
        <f>IF(B333="","",MIN('מחשבון'!$B$9,B333-E333))</f>
        <v/>
      </c>
      <c r="G333" s="23">
        <f>IF(B333="","",MAX(B333-E333-F333,0))</f>
        <v/>
      </c>
    </row>
    <row r="334">
      <c r="A334" s="20">
        <f>IF(B334="","",A333+1)</f>
        <v/>
      </c>
      <c r="B334" s="21">
        <f>IF(OR(G333="",G333&lt;=0.005),"",G334)</f>
        <v/>
      </c>
      <c r="C334" s="21">
        <f>IF(B334="","",D334+E334+F334)</f>
        <v/>
      </c>
      <c r="D334" s="21">
        <f>IF(B334="","",B334*'מחשבון'!$E$5)</f>
        <v/>
      </c>
      <c r="E334" s="21">
        <f>IF(B334="","",MIN(IF('מחשבון'!$B$8="שפיצר",'מחשבון'!$E$7-D334,'מחשבון'!$E$8),B334))</f>
        <v/>
      </c>
      <c r="F334" s="21">
        <f>IF(B334="","",MIN('מחשבון'!$B$9,B334-E334))</f>
        <v/>
      </c>
      <c r="G334" s="21">
        <f>IF(B334="","",MAX(B334-E334-F334,0))</f>
        <v/>
      </c>
    </row>
    <row r="335">
      <c r="A335" s="22">
        <f>IF(B335="","",A334+1)</f>
        <v/>
      </c>
      <c r="B335" s="23">
        <f>IF(OR(G334="",G334&lt;=0.005),"",G335)</f>
        <v/>
      </c>
      <c r="C335" s="23">
        <f>IF(B335="","",D335+E335+F335)</f>
        <v/>
      </c>
      <c r="D335" s="23">
        <f>IF(B335="","",B335*'מחשבון'!$E$5)</f>
        <v/>
      </c>
      <c r="E335" s="23">
        <f>IF(B335="","",MIN(IF('מחשבון'!$B$8="שפיצר",'מחשבון'!$E$7-D335,'מחשבון'!$E$8),B335))</f>
        <v/>
      </c>
      <c r="F335" s="23">
        <f>IF(B335="","",MIN('מחשבון'!$B$9,B335-E335))</f>
        <v/>
      </c>
      <c r="G335" s="23">
        <f>IF(B335="","",MAX(B335-E335-F335,0))</f>
        <v/>
      </c>
    </row>
    <row r="336">
      <c r="A336" s="20">
        <f>IF(B336="","",A335+1)</f>
        <v/>
      </c>
      <c r="B336" s="21">
        <f>IF(OR(G335="",G335&lt;=0.005),"",G336)</f>
        <v/>
      </c>
      <c r="C336" s="21">
        <f>IF(B336="","",D336+E336+F336)</f>
        <v/>
      </c>
      <c r="D336" s="21">
        <f>IF(B336="","",B336*'מחשבון'!$E$5)</f>
        <v/>
      </c>
      <c r="E336" s="21">
        <f>IF(B336="","",MIN(IF('מחשבון'!$B$8="שפיצר",'מחשבון'!$E$7-D336,'מחשבון'!$E$8),B336))</f>
        <v/>
      </c>
      <c r="F336" s="21">
        <f>IF(B336="","",MIN('מחשבון'!$B$9,B336-E336))</f>
        <v/>
      </c>
      <c r="G336" s="21">
        <f>IF(B336="","",MAX(B336-E336-F336,0))</f>
        <v/>
      </c>
    </row>
    <row r="337">
      <c r="A337" s="22">
        <f>IF(B337="","",A336+1)</f>
        <v/>
      </c>
      <c r="B337" s="23">
        <f>IF(OR(G336="",G336&lt;=0.005),"",G337)</f>
        <v/>
      </c>
      <c r="C337" s="23">
        <f>IF(B337="","",D337+E337+F337)</f>
        <v/>
      </c>
      <c r="D337" s="23">
        <f>IF(B337="","",B337*'מחשבון'!$E$5)</f>
        <v/>
      </c>
      <c r="E337" s="23">
        <f>IF(B337="","",MIN(IF('מחשבון'!$B$8="שפיצר",'מחשבון'!$E$7-D337,'מחשבון'!$E$8),B337))</f>
        <v/>
      </c>
      <c r="F337" s="23">
        <f>IF(B337="","",MIN('מחשבון'!$B$9,B337-E337))</f>
        <v/>
      </c>
      <c r="G337" s="23">
        <f>IF(B337="","",MAX(B337-E337-F337,0))</f>
        <v/>
      </c>
    </row>
    <row r="338">
      <c r="A338" s="20">
        <f>IF(B338="","",A337+1)</f>
        <v/>
      </c>
      <c r="B338" s="21">
        <f>IF(OR(G337="",G337&lt;=0.005),"",G338)</f>
        <v/>
      </c>
      <c r="C338" s="21">
        <f>IF(B338="","",D338+E338+F338)</f>
        <v/>
      </c>
      <c r="D338" s="21">
        <f>IF(B338="","",B338*'מחשבון'!$E$5)</f>
        <v/>
      </c>
      <c r="E338" s="21">
        <f>IF(B338="","",MIN(IF('מחשבון'!$B$8="שפיצר",'מחשבון'!$E$7-D338,'מחשבון'!$E$8),B338))</f>
        <v/>
      </c>
      <c r="F338" s="21">
        <f>IF(B338="","",MIN('מחשבון'!$B$9,B338-E338))</f>
        <v/>
      </c>
      <c r="G338" s="21">
        <f>IF(B338="","",MAX(B338-E338-F338,0))</f>
        <v/>
      </c>
    </row>
    <row r="339">
      <c r="A339" s="22">
        <f>IF(B339="","",A338+1)</f>
        <v/>
      </c>
      <c r="B339" s="23">
        <f>IF(OR(G338="",G338&lt;=0.005),"",G339)</f>
        <v/>
      </c>
      <c r="C339" s="23">
        <f>IF(B339="","",D339+E339+F339)</f>
        <v/>
      </c>
      <c r="D339" s="23">
        <f>IF(B339="","",B339*'מחשבון'!$E$5)</f>
        <v/>
      </c>
      <c r="E339" s="23">
        <f>IF(B339="","",MIN(IF('מחשבון'!$B$8="שפיצר",'מחשבון'!$E$7-D339,'מחשבון'!$E$8),B339))</f>
        <v/>
      </c>
      <c r="F339" s="23">
        <f>IF(B339="","",MIN('מחשבון'!$B$9,B339-E339))</f>
        <v/>
      </c>
      <c r="G339" s="23">
        <f>IF(B339="","",MAX(B339-E339-F339,0))</f>
        <v/>
      </c>
    </row>
    <row r="340">
      <c r="A340" s="20">
        <f>IF(B340="","",A339+1)</f>
        <v/>
      </c>
      <c r="B340" s="21">
        <f>IF(OR(G339="",G339&lt;=0.005),"",G340)</f>
        <v/>
      </c>
      <c r="C340" s="21">
        <f>IF(B340="","",D340+E340+F340)</f>
        <v/>
      </c>
      <c r="D340" s="21">
        <f>IF(B340="","",B340*'מחשבון'!$E$5)</f>
        <v/>
      </c>
      <c r="E340" s="21">
        <f>IF(B340="","",MIN(IF('מחשבון'!$B$8="שפיצר",'מחשבון'!$E$7-D340,'מחשבון'!$E$8),B340))</f>
        <v/>
      </c>
      <c r="F340" s="21">
        <f>IF(B340="","",MIN('מחשבון'!$B$9,B340-E340))</f>
        <v/>
      </c>
      <c r="G340" s="21">
        <f>IF(B340="","",MAX(B340-E340-F340,0))</f>
        <v/>
      </c>
    </row>
    <row r="341">
      <c r="A341" s="22">
        <f>IF(B341="","",A340+1)</f>
        <v/>
      </c>
      <c r="B341" s="23">
        <f>IF(OR(G340="",G340&lt;=0.005),"",G341)</f>
        <v/>
      </c>
      <c r="C341" s="23">
        <f>IF(B341="","",D341+E341+F341)</f>
        <v/>
      </c>
      <c r="D341" s="23">
        <f>IF(B341="","",B341*'מחשבון'!$E$5)</f>
        <v/>
      </c>
      <c r="E341" s="23">
        <f>IF(B341="","",MIN(IF('מחשבון'!$B$8="שפיצר",'מחשבון'!$E$7-D341,'מחשבון'!$E$8),B341))</f>
        <v/>
      </c>
      <c r="F341" s="23">
        <f>IF(B341="","",MIN('מחשבון'!$B$9,B341-E341))</f>
        <v/>
      </c>
      <c r="G341" s="23">
        <f>IF(B341="","",MAX(B341-E341-F341,0))</f>
        <v/>
      </c>
    </row>
    <row r="342">
      <c r="A342" s="20">
        <f>IF(B342="","",A341+1)</f>
        <v/>
      </c>
      <c r="B342" s="21">
        <f>IF(OR(G341="",G341&lt;=0.005),"",G342)</f>
        <v/>
      </c>
      <c r="C342" s="21">
        <f>IF(B342="","",D342+E342+F342)</f>
        <v/>
      </c>
      <c r="D342" s="21">
        <f>IF(B342="","",B342*'מחשבון'!$E$5)</f>
        <v/>
      </c>
      <c r="E342" s="21">
        <f>IF(B342="","",MIN(IF('מחשבון'!$B$8="שפיצר",'מחשבון'!$E$7-D342,'מחשבון'!$E$8),B342))</f>
        <v/>
      </c>
      <c r="F342" s="21">
        <f>IF(B342="","",MIN('מחשבון'!$B$9,B342-E342))</f>
        <v/>
      </c>
      <c r="G342" s="21">
        <f>IF(B342="","",MAX(B342-E342-F342,0))</f>
        <v/>
      </c>
    </row>
    <row r="343">
      <c r="A343" s="22">
        <f>IF(B343="","",A342+1)</f>
        <v/>
      </c>
      <c r="B343" s="23">
        <f>IF(OR(G342="",G342&lt;=0.005),"",G343)</f>
        <v/>
      </c>
      <c r="C343" s="23">
        <f>IF(B343="","",D343+E343+F343)</f>
        <v/>
      </c>
      <c r="D343" s="23">
        <f>IF(B343="","",B343*'מחשבון'!$E$5)</f>
        <v/>
      </c>
      <c r="E343" s="23">
        <f>IF(B343="","",MIN(IF('מחשבון'!$B$8="שפיצר",'מחשבון'!$E$7-D343,'מחשבון'!$E$8),B343))</f>
        <v/>
      </c>
      <c r="F343" s="23">
        <f>IF(B343="","",MIN('מחשבון'!$B$9,B343-E343))</f>
        <v/>
      </c>
      <c r="G343" s="23">
        <f>IF(B343="","",MAX(B343-E343-F343,0))</f>
        <v/>
      </c>
    </row>
    <row r="344">
      <c r="A344" s="20">
        <f>IF(B344="","",A343+1)</f>
        <v/>
      </c>
      <c r="B344" s="21">
        <f>IF(OR(G343="",G343&lt;=0.005),"",G344)</f>
        <v/>
      </c>
      <c r="C344" s="21">
        <f>IF(B344="","",D344+E344+F344)</f>
        <v/>
      </c>
      <c r="D344" s="21">
        <f>IF(B344="","",B344*'מחשבון'!$E$5)</f>
        <v/>
      </c>
      <c r="E344" s="21">
        <f>IF(B344="","",MIN(IF('מחשבון'!$B$8="שפיצר",'מחשבון'!$E$7-D344,'מחשבון'!$E$8),B344))</f>
        <v/>
      </c>
      <c r="F344" s="21">
        <f>IF(B344="","",MIN('מחשבון'!$B$9,B344-E344))</f>
        <v/>
      </c>
      <c r="G344" s="21">
        <f>IF(B344="","",MAX(B344-E344-F344,0))</f>
        <v/>
      </c>
    </row>
    <row r="345">
      <c r="A345" s="22">
        <f>IF(B345="","",A344+1)</f>
        <v/>
      </c>
      <c r="B345" s="23">
        <f>IF(OR(G344="",G344&lt;=0.005),"",G345)</f>
        <v/>
      </c>
      <c r="C345" s="23">
        <f>IF(B345="","",D345+E345+F345)</f>
        <v/>
      </c>
      <c r="D345" s="23">
        <f>IF(B345="","",B345*'מחשבון'!$E$5)</f>
        <v/>
      </c>
      <c r="E345" s="23">
        <f>IF(B345="","",MIN(IF('מחשבון'!$B$8="שפיצר",'מחשבון'!$E$7-D345,'מחשבון'!$E$8),B345))</f>
        <v/>
      </c>
      <c r="F345" s="23">
        <f>IF(B345="","",MIN('מחשבון'!$B$9,B345-E345))</f>
        <v/>
      </c>
      <c r="G345" s="23">
        <f>IF(B345="","",MAX(B345-E345-F345,0))</f>
        <v/>
      </c>
    </row>
    <row r="346">
      <c r="A346" s="20">
        <f>IF(B346="","",A345+1)</f>
        <v/>
      </c>
      <c r="B346" s="21">
        <f>IF(OR(G345="",G345&lt;=0.005),"",G346)</f>
        <v/>
      </c>
      <c r="C346" s="21">
        <f>IF(B346="","",D346+E346+F346)</f>
        <v/>
      </c>
      <c r="D346" s="21">
        <f>IF(B346="","",B346*'מחשבון'!$E$5)</f>
        <v/>
      </c>
      <c r="E346" s="21">
        <f>IF(B346="","",MIN(IF('מחשבון'!$B$8="שפיצר",'מחשבון'!$E$7-D346,'מחשבון'!$E$8),B346))</f>
        <v/>
      </c>
      <c r="F346" s="21">
        <f>IF(B346="","",MIN('מחשבון'!$B$9,B346-E346))</f>
        <v/>
      </c>
      <c r="G346" s="21">
        <f>IF(B346="","",MAX(B346-E346-F346,0))</f>
        <v/>
      </c>
    </row>
    <row r="347">
      <c r="A347" s="22">
        <f>IF(B347="","",A346+1)</f>
        <v/>
      </c>
      <c r="B347" s="23">
        <f>IF(OR(G346="",G346&lt;=0.005),"",G347)</f>
        <v/>
      </c>
      <c r="C347" s="23">
        <f>IF(B347="","",D347+E347+F347)</f>
        <v/>
      </c>
      <c r="D347" s="23">
        <f>IF(B347="","",B347*'מחשבון'!$E$5)</f>
        <v/>
      </c>
      <c r="E347" s="23">
        <f>IF(B347="","",MIN(IF('מחשבון'!$B$8="שפיצר",'מחשבון'!$E$7-D347,'מחשבון'!$E$8),B347))</f>
        <v/>
      </c>
      <c r="F347" s="23">
        <f>IF(B347="","",MIN('מחשבון'!$B$9,B347-E347))</f>
        <v/>
      </c>
      <c r="G347" s="23">
        <f>IF(B347="","",MAX(B347-E347-F347,0))</f>
        <v/>
      </c>
    </row>
    <row r="348">
      <c r="A348" s="20">
        <f>IF(B348="","",A347+1)</f>
        <v/>
      </c>
      <c r="B348" s="21">
        <f>IF(OR(G347="",G347&lt;=0.005),"",G348)</f>
        <v/>
      </c>
      <c r="C348" s="21">
        <f>IF(B348="","",D348+E348+F348)</f>
        <v/>
      </c>
      <c r="D348" s="21">
        <f>IF(B348="","",B348*'מחשבון'!$E$5)</f>
        <v/>
      </c>
      <c r="E348" s="21">
        <f>IF(B348="","",MIN(IF('מחשבון'!$B$8="שפיצר",'מחשבון'!$E$7-D348,'מחשבון'!$E$8),B348))</f>
        <v/>
      </c>
      <c r="F348" s="21">
        <f>IF(B348="","",MIN('מחשבון'!$B$9,B348-E348))</f>
        <v/>
      </c>
      <c r="G348" s="21">
        <f>IF(B348="","",MAX(B348-E348-F348,0))</f>
        <v/>
      </c>
    </row>
    <row r="349">
      <c r="A349" s="22">
        <f>IF(B349="","",A348+1)</f>
        <v/>
      </c>
      <c r="B349" s="23">
        <f>IF(OR(G348="",G348&lt;=0.005),"",G349)</f>
        <v/>
      </c>
      <c r="C349" s="23">
        <f>IF(B349="","",D349+E349+F349)</f>
        <v/>
      </c>
      <c r="D349" s="23">
        <f>IF(B349="","",B349*'מחשבון'!$E$5)</f>
        <v/>
      </c>
      <c r="E349" s="23">
        <f>IF(B349="","",MIN(IF('מחשבון'!$B$8="שפיצר",'מחשבון'!$E$7-D349,'מחשבון'!$E$8),B349))</f>
        <v/>
      </c>
      <c r="F349" s="23">
        <f>IF(B349="","",MIN('מחשבון'!$B$9,B349-E349))</f>
        <v/>
      </c>
      <c r="G349" s="23">
        <f>IF(B349="","",MAX(B349-E349-F349,0))</f>
        <v/>
      </c>
    </row>
    <row r="350">
      <c r="A350" s="20">
        <f>IF(B350="","",A349+1)</f>
        <v/>
      </c>
      <c r="B350" s="21">
        <f>IF(OR(G349="",G349&lt;=0.005),"",G350)</f>
        <v/>
      </c>
      <c r="C350" s="21">
        <f>IF(B350="","",D350+E350+F350)</f>
        <v/>
      </c>
      <c r="D350" s="21">
        <f>IF(B350="","",B350*'מחשבון'!$E$5)</f>
        <v/>
      </c>
      <c r="E350" s="21">
        <f>IF(B350="","",MIN(IF('מחשבון'!$B$8="שפיצר",'מחשבון'!$E$7-D350,'מחשבון'!$E$8),B350))</f>
        <v/>
      </c>
      <c r="F350" s="21">
        <f>IF(B350="","",MIN('מחשבון'!$B$9,B350-E350))</f>
        <v/>
      </c>
      <c r="G350" s="21">
        <f>IF(B350="","",MAX(B350-E350-F350,0))</f>
        <v/>
      </c>
    </row>
    <row r="351">
      <c r="A351" s="22">
        <f>IF(B351="","",A350+1)</f>
        <v/>
      </c>
      <c r="B351" s="23">
        <f>IF(OR(G350="",G350&lt;=0.005),"",G351)</f>
        <v/>
      </c>
      <c r="C351" s="23">
        <f>IF(B351="","",D351+E351+F351)</f>
        <v/>
      </c>
      <c r="D351" s="23">
        <f>IF(B351="","",B351*'מחשבון'!$E$5)</f>
        <v/>
      </c>
      <c r="E351" s="23">
        <f>IF(B351="","",MIN(IF('מחשבון'!$B$8="שפיצר",'מחשבון'!$E$7-D351,'מחשבון'!$E$8),B351))</f>
        <v/>
      </c>
      <c r="F351" s="23">
        <f>IF(B351="","",MIN('מחשבון'!$B$9,B351-E351))</f>
        <v/>
      </c>
      <c r="G351" s="23">
        <f>IF(B351="","",MAX(B351-E351-F351,0))</f>
        <v/>
      </c>
    </row>
    <row r="352">
      <c r="A352" s="20">
        <f>IF(B352="","",A351+1)</f>
        <v/>
      </c>
      <c r="B352" s="21">
        <f>IF(OR(G351="",G351&lt;=0.005),"",G352)</f>
        <v/>
      </c>
      <c r="C352" s="21">
        <f>IF(B352="","",D352+E352+F352)</f>
        <v/>
      </c>
      <c r="D352" s="21">
        <f>IF(B352="","",B352*'מחשבון'!$E$5)</f>
        <v/>
      </c>
      <c r="E352" s="21">
        <f>IF(B352="","",MIN(IF('מחשבון'!$B$8="שפיצר",'מחשבון'!$E$7-D352,'מחשבון'!$E$8),B352))</f>
        <v/>
      </c>
      <c r="F352" s="21">
        <f>IF(B352="","",MIN('מחשבון'!$B$9,B352-E352))</f>
        <v/>
      </c>
      <c r="G352" s="21">
        <f>IF(B352="","",MAX(B352-E352-F352,0))</f>
        <v/>
      </c>
    </row>
    <row r="353">
      <c r="A353" s="22">
        <f>IF(B353="","",A352+1)</f>
        <v/>
      </c>
      <c r="B353" s="23">
        <f>IF(OR(G352="",G352&lt;=0.005),"",G353)</f>
        <v/>
      </c>
      <c r="C353" s="23">
        <f>IF(B353="","",D353+E353+F353)</f>
        <v/>
      </c>
      <c r="D353" s="23">
        <f>IF(B353="","",B353*'מחשבון'!$E$5)</f>
        <v/>
      </c>
      <c r="E353" s="23">
        <f>IF(B353="","",MIN(IF('מחשבון'!$B$8="שפיצר",'מחשבון'!$E$7-D353,'מחשבון'!$E$8),B353))</f>
        <v/>
      </c>
      <c r="F353" s="23">
        <f>IF(B353="","",MIN('מחשבון'!$B$9,B353-E353))</f>
        <v/>
      </c>
      <c r="G353" s="23">
        <f>IF(B353="","",MAX(B353-E353-F353,0))</f>
        <v/>
      </c>
    </row>
    <row r="354">
      <c r="A354" s="20">
        <f>IF(B354="","",A353+1)</f>
        <v/>
      </c>
      <c r="B354" s="21">
        <f>IF(OR(G353="",G353&lt;=0.005),"",G354)</f>
        <v/>
      </c>
      <c r="C354" s="21">
        <f>IF(B354="","",D354+E354+F354)</f>
        <v/>
      </c>
      <c r="D354" s="21">
        <f>IF(B354="","",B354*'מחשבון'!$E$5)</f>
        <v/>
      </c>
      <c r="E354" s="21">
        <f>IF(B354="","",MIN(IF('מחשבון'!$B$8="שפיצר",'מחשבון'!$E$7-D354,'מחשבון'!$E$8),B354))</f>
        <v/>
      </c>
      <c r="F354" s="21">
        <f>IF(B354="","",MIN('מחשבון'!$B$9,B354-E354))</f>
        <v/>
      </c>
      <c r="G354" s="21">
        <f>IF(B354="","",MAX(B354-E354-F354,0))</f>
        <v/>
      </c>
    </row>
    <row r="355">
      <c r="A355" s="22">
        <f>IF(B355="","",A354+1)</f>
        <v/>
      </c>
      <c r="B355" s="23">
        <f>IF(OR(G354="",G354&lt;=0.005),"",G355)</f>
        <v/>
      </c>
      <c r="C355" s="23">
        <f>IF(B355="","",D355+E355+F355)</f>
        <v/>
      </c>
      <c r="D355" s="23">
        <f>IF(B355="","",B355*'מחשבון'!$E$5)</f>
        <v/>
      </c>
      <c r="E355" s="23">
        <f>IF(B355="","",MIN(IF('מחשבון'!$B$8="שפיצר",'מחשבון'!$E$7-D355,'מחשבון'!$E$8),B355))</f>
        <v/>
      </c>
      <c r="F355" s="23">
        <f>IF(B355="","",MIN('מחשבון'!$B$9,B355-E355))</f>
        <v/>
      </c>
      <c r="G355" s="23">
        <f>IF(B355="","",MAX(B355-E355-F355,0))</f>
        <v/>
      </c>
    </row>
    <row r="356">
      <c r="A356" s="20">
        <f>IF(B356="","",A355+1)</f>
        <v/>
      </c>
      <c r="B356" s="21">
        <f>IF(OR(G355="",G355&lt;=0.005),"",G356)</f>
        <v/>
      </c>
      <c r="C356" s="21">
        <f>IF(B356="","",D356+E356+F356)</f>
        <v/>
      </c>
      <c r="D356" s="21">
        <f>IF(B356="","",B356*'מחשבון'!$E$5)</f>
        <v/>
      </c>
      <c r="E356" s="21">
        <f>IF(B356="","",MIN(IF('מחשבון'!$B$8="שפיצר",'מחשבון'!$E$7-D356,'מחשבון'!$E$8),B356))</f>
        <v/>
      </c>
      <c r="F356" s="21">
        <f>IF(B356="","",MIN('מחשבון'!$B$9,B356-E356))</f>
        <v/>
      </c>
      <c r="G356" s="21">
        <f>IF(B356="","",MAX(B356-E356-F356,0))</f>
        <v/>
      </c>
    </row>
    <row r="357">
      <c r="A357" s="22">
        <f>IF(B357="","",A356+1)</f>
        <v/>
      </c>
      <c r="B357" s="23">
        <f>IF(OR(G356="",G356&lt;=0.005),"",G357)</f>
        <v/>
      </c>
      <c r="C357" s="23">
        <f>IF(B357="","",D357+E357+F357)</f>
        <v/>
      </c>
      <c r="D357" s="23">
        <f>IF(B357="","",B357*'מחשבון'!$E$5)</f>
        <v/>
      </c>
      <c r="E357" s="23">
        <f>IF(B357="","",MIN(IF('מחשבון'!$B$8="שפיצר",'מחשבון'!$E$7-D357,'מחשבון'!$E$8),B357))</f>
        <v/>
      </c>
      <c r="F357" s="23">
        <f>IF(B357="","",MIN('מחשבון'!$B$9,B357-E357))</f>
        <v/>
      </c>
      <c r="G357" s="23">
        <f>IF(B357="","",MAX(B357-E357-F357,0))</f>
        <v/>
      </c>
    </row>
    <row r="358">
      <c r="A358" s="20">
        <f>IF(B358="","",A357+1)</f>
        <v/>
      </c>
      <c r="B358" s="21">
        <f>IF(OR(G357="",G357&lt;=0.005),"",G358)</f>
        <v/>
      </c>
      <c r="C358" s="21">
        <f>IF(B358="","",D358+E358+F358)</f>
        <v/>
      </c>
      <c r="D358" s="21">
        <f>IF(B358="","",B358*'מחשבון'!$E$5)</f>
        <v/>
      </c>
      <c r="E358" s="21">
        <f>IF(B358="","",MIN(IF('מחשבון'!$B$8="שפיצר",'מחשבון'!$E$7-D358,'מחשבון'!$E$8),B358))</f>
        <v/>
      </c>
      <c r="F358" s="21">
        <f>IF(B358="","",MIN('מחשבון'!$B$9,B358-E358))</f>
        <v/>
      </c>
      <c r="G358" s="21">
        <f>IF(B358="","",MAX(B358-E358-F358,0))</f>
        <v/>
      </c>
    </row>
    <row r="359">
      <c r="A359" s="22">
        <f>IF(B359="","",A358+1)</f>
        <v/>
      </c>
      <c r="B359" s="23">
        <f>IF(OR(G358="",G358&lt;=0.005),"",G359)</f>
        <v/>
      </c>
      <c r="C359" s="23">
        <f>IF(B359="","",D359+E359+F359)</f>
        <v/>
      </c>
      <c r="D359" s="23">
        <f>IF(B359="","",B359*'מחשבון'!$E$5)</f>
        <v/>
      </c>
      <c r="E359" s="23">
        <f>IF(B359="","",MIN(IF('מחשבון'!$B$8="שפיצר",'מחשבון'!$E$7-D359,'מחשבון'!$E$8),B359))</f>
        <v/>
      </c>
      <c r="F359" s="23">
        <f>IF(B359="","",MIN('מחשבון'!$B$9,B359-E359))</f>
        <v/>
      </c>
      <c r="G359" s="23">
        <f>IF(B359="","",MAX(B359-E359-F359,0))</f>
        <v/>
      </c>
    </row>
    <row r="360">
      <c r="A360" s="20">
        <f>IF(B360="","",A359+1)</f>
        <v/>
      </c>
      <c r="B360" s="21">
        <f>IF(OR(G359="",G359&lt;=0.005),"",G360)</f>
        <v/>
      </c>
      <c r="C360" s="21">
        <f>IF(B360="","",D360+E360+F360)</f>
        <v/>
      </c>
      <c r="D360" s="21">
        <f>IF(B360="","",B360*'מחשבון'!$E$5)</f>
        <v/>
      </c>
      <c r="E360" s="21">
        <f>IF(B360="","",MIN(IF('מחשבון'!$B$8="שפיצר",'מחשבון'!$E$7-D360,'מחשבון'!$E$8),B360))</f>
        <v/>
      </c>
      <c r="F360" s="21">
        <f>IF(B360="","",MIN('מחשבון'!$B$9,B360-E360))</f>
        <v/>
      </c>
      <c r="G360" s="21">
        <f>IF(B360="","",MAX(B360-E360-F360,0))</f>
        <v/>
      </c>
    </row>
    <row r="361">
      <c r="A361" s="22">
        <f>IF(B361="","",A360+1)</f>
        <v/>
      </c>
      <c r="B361" s="23">
        <f>IF(OR(G360="",G360&lt;=0.005),"",G361)</f>
        <v/>
      </c>
      <c r="C361" s="23">
        <f>IF(B361="","",D361+E361+F361)</f>
        <v/>
      </c>
      <c r="D361" s="23">
        <f>IF(B361="","",B361*'מחשבון'!$E$5)</f>
        <v/>
      </c>
      <c r="E361" s="23">
        <f>IF(B361="","",MIN(IF('מחשבון'!$B$8="שפיצר",'מחשבון'!$E$7-D361,'מחשבון'!$E$8),B361))</f>
        <v/>
      </c>
      <c r="F361" s="23">
        <f>IF(B361="","",MIN('מחשבון'!$B$9,B361-E361))</f>
        <v/>
      </c>
      <c r="G361" s="23">
        <f>IF(B361="","",MAX(B361-E361-F361,0))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2026-05-29T18:28:31Z</dcterms:created>
  <dcterms:modified xmlns:dcterms="http://purl.org/dc/terms/" xmlns:xsi="http://www.w3.org/2001/XMLSchema-instance" xsi:type="dcterms:W3CDTF">2026-05-29T18:28:31Z</dcterms:modified>
</cp:coreProperties>
</file>